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50" windowWidth="19420" windowHeight="9980"/>
  </bookViews>
  <sheets>
    <sheet name="Приложение 4" sheetId="1" r:id="rId1"/>
  </sheets>
  <externalReferences>
    <externalReference r:id="rId2"/>
  </externalReferences>
  <definedNames>
    <definedName name="_xlnm.Print_Area" localSheetId="0">'Приложение 4'!$A$1:$G$246</definedName>
  </definedNames>
  <calcPr calcId="125725" iterateDelta="1E-4"/>
</workbook>
</file>

<file path=xl/calcChain.xml><?xml version="1.0" encoding="utf-8"?>
<calcChain xmlns="http://schemas.openxmlformats.org/spreadsheetml/2006/main">
  <c r="G246" i="1"/>
  <c r="G245"/>
  <c r="G244" s="1"/>
  <c r="G243" s="1"/>
  <c r="G242" s="1"/>
  <c r="G241" s="1"/>
  <c r="G240" s="1"/>
  <c r="G239"/>
  <c r="G238" s="1"/>
  <c r="G237"/>
  <c r="G236" s="1"/>
  <c r="G235"/>
  <c r="G234" s="1"/>
  <c r="G233"/>
  <c r="G232" s="1"/>
  <c r="G231"/>
  <c r="G230" s="1"/>
  <c r="G228"/>
  <c r="G227" s="1"/>
  <c r="G226"/>
  <c r="G225" s="1"/>
  <c r="G224"/>
  <c r="G223" s="1"/>
  <c r="G222"/>
  <c r="G221"/>
  <c r="G215"/>
  <c r="G212" s="1"/>
  <c r="G211" s="1"/>
  <c r="G210" s="1"/>
  <c r="G207" s="1"/>
  <c r="G213"/>
  <c r="G208"/>
  <c r="G206"/>
  <c r="G205" s="1"/>
  <c r="G204"/>
  <c r="G203" s="1"/>
  <c r="G201"/>
  <c r="G200" s="1"/>
  <c r="G199"/>
  <c r="G198"/>
  <c r="G197"/>
  <c r="G196" s="1"/>
  <c r="G194"/>
  <c r="G193" s="1"/>
  <c r="G192"/>
  <c r="G191"/>
  <c r="G189"/>
  <c r="G188" s="1"/>
  <c r="G187" s="1"/>
  <c r="G185"/>
  <c r="G184" s="1"/>
  <c r="G183" s="1"/>
  <c r="G182"/>
  <c r="G181" s="1"/>
  <c r="G180"/>
  <c r="G179" s="1"/>
  <c r="G174"/>
  <c r="G173" s="1"/>
  <c r="G172" s="1"/>
  <c r="G171"/>
  <c r="G170" s="1"/>
  <c r="G169" s="1"/>
  <c r="G167"/>
  <c r="G166" s="1"/>
  <c r="G164"/>
  <c r="G162"/>
  <c r="G160"/>
  <c r="G157"/>
  <c r="G156" s="1"/>
  <c r="G155" s="1"/>
  <c r="G154" s="1"/>
  <c r="G153"/>
  <c r="G152" s="1"/>
  <c r="G150"/>
  <c r="G149"/>
  <c r="G148" s="1"/>
  <c r="G143"/>
  <c r="G142" s="1"/>
  <c r="G140"/>
  <c r="G138"/>
  <c r="G137" s="1"/>
  <c r="G135"/>
  <c r="G133"/>
  <c r="G132"/>
  <c r="G131" s="1"/>
  <c r="G130"/>
  <c r="G129" s="1"/>
  <c r="G127"/>
  <c r="G126" s="1"/>
  <c r="G125" s="1"/>
  <c r="G123"/>
  <c r="G122"/>
  <c r="G117"/>
  <c r="G116"/>
  <c r="G115"/>
  <c r="G114" s="1"/>
  <c r="G108"/>
  <c r="G107"/>
  <c r="G106" s="1"/>
  <c r="G105" s="1"/>
  <c r="G104"/>
  <c r="G103" s="1"/>
  <c r="G102"/>
  <c r="G101" s="1"/>
  <c r="G96"/>
  <c r="G94"/>
  <c r="G93"/>
  <c r="G92" s="1"/>
  <c r="G90"/>
  <c r="G88"/>
  <c r="G87"/>
  <c r="G86" s="1"/>
  <c r="G84"/>
  <c r="G82"/>
  <c r="G81"/>
  <c r="G80" s="1"/>
  <c r="G77"/>
  <c r="G76"/>
  <c r="G75" s="1"/>
  <c r="G74"/>
  <c r="G73"/>
  <c r="G72"/>
  <c r="G71" s="1"/>
  <c r="G70" s="1"/>
  <c r="G67"/>
  <c r="G66" s="1"/>
  <c r="G65" s="1"/>
  <c r="G62"/>
  <c r="G61" s="1"/>
  <c r="G60" s="1"/>
  <c r="G59" s="1"/>
  <c r="G58" s="1"/>
  <c r="G57" s="1"/>
  <c r="G54"/>
  <c r="G53"/>
  <c r="G51" s="1"/>
  <c r="G50" s="1"/>
  <c r="G48"/>
  <c r="G46"/>
  <c r="G44"/>
  <c r="G43"/>
  <c r="G42"/>
  <c r="G40"/>
  <c r="G39"/>
  <c r="G35"/>
  <c r="G30"/>
  <c r="G29" s="1"/>
  <c r="G28" s="1"/>
  <c r="G26"/>
  <c r="G25"/>
  <c r="G24" s="1"/>
  <c r="G22"/>
  <c r="G21"/>
  <c r="G34" l="1"/>
  <c r="G33" s="1"/>
  <c r="G32" s="1"/>
  <c r="G128"/>
  <c r="G124" s="1"/>
  <c r="G118" s="1"/>
  <c r="G190"/>
  <c r="G147"/>
  <c r="G146" s="1"/>
  <c r="G145" s="1"/>
  <c r="G159"/>
  <c r="G202"/>
  <c r="G220"/>
  <c r="G229"/>
  <c r="G113"/>
  <c r="G112" s="1"/>
  <c r="G110" s="1"/>
  <c r="G41"/>
  <c r="G20"/>
  <c r="G27"/>
  <c r="G45"/>
  <c r="G100"/>
  <c r="G121"/>
  <c r="G120" s="1"/>
  <c r="G119" s="1"/>
  <c r="G69"/>
  <c r="G64" s="1"/>
  <c r="G63" s="1"/>
  <c r="G158"/>
  <c r="G79"/>
  <c r="G111"/>
  <c r="G178"/>
  <c r="G177" s="1"/>
  <c r="G19"/>
  <c r="G99"/>
  <c r="G98" s="1"/>
  <c r="G186"/>
  <c r="G195"/>
  <c r="G52"/>
  <c r="G219" l="1"/>
  <c r="G218" s="1"/>
  <c r="G217" s="1"/>
  <c r="G17"/>
  <c r="G16" s="1"/>
  <c r="G15" s="1"/>
  <c r="G14" s="1"/>
  <c r="G18"/>
  <c r="G176"/>
  <c r="G175" s="1"/>
</calcChain>
</file>

<file path=xl/sharedStrings.xml><?xml version="1.0" encoding="utf-8"?>
<sst xmlns="http://schemas.openxmlformats.org/spreadsheetml/2006/main" count="941" uniqueCount="262">
  <si>
    <t>Приложение   4</t>
  </si>
  <si>
    <t>к  решению Решению Думы 
Конаковского муниципального округа</t>
  </si>
  <si>
    <t xml:space="preserve">  Приложение 4</t>
  </si>
  <si>
    <t>к  решению Совета депутатов</t>
  </si>
  <si>
    <t xml:space="preserve"> сельского поселения "Завидово" Конаковского</t>
  </si>
  <si>
    <t>муниципального района Тверской области третьего созыва</t>
  </si>
  <si>
    <t>от 23 декабря 2022г.  № 24</t>
  </si>
  <si>
    <t xml:space="preserve"> "О бюджете сельского поселения «Завидово» на 2023 год"</t>
  </si>
  <si>
    <t>Ведомственная структура расходов местного бюджета по главным распорядителям бюджетных средств,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на 2023 год</t>
  </si>
  <si>
    <t>ППП</t>
  </si>
  <si>
    <t>Р</t>
  </si>
  <si>
    <t>П</t>
  </si>
  <si>
    <t>КЦСР</t>
  </si>
  <si>
    <t>КВР</t>
  </si>
  <si>
    <t>Наименование</t>
  </si>
  <si>
    <t>Сумма (тыс.руб.)</t>
  </si>
  <si>
    <t>ВСЕГО</t>
  </si>
  <si>
    <t>740</t>
  </si>
  <si>
    <t xml:space="preserve">Администрация муниципального образования сельское поселение "Завидово" 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</si>
  <si>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</si>
  <si>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</si>
  <si>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</si>
  <si>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</si>
  <si>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субьектов Российской Федерации, местных администраций</t>
  </si>
  <si>
    <t>9900000000</t>
  </si>
  <si>
    <t>Расходы не включенные в муниципальные программы</t>
  </si>
  <si>
    <t>9990000000</t>
  </si>
  <si>
    <t xml:space="preserve">Расходы на обеспечение деятельности представительных и исполнительных органов местного самоуправления </t>
  </si>
  <si>
    <t xml:space="preserve">9990040030 </t>
  </si>
  <si>
    <t>Центральный аппарат исполнительных органов  местного самоуправления городских, сельских поселений</t>
  </si>
  <si>
    <t>9990040030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</si>
  <si>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</si>
  <si>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</si>
  <si>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</si>
  <si>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</si>
  <si>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</si>
  <si>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</si>
  <si>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9990040040</t>
  </si>
  <si>
    <t>Глава местной администрации городского, сельского поселения</t>
  </si>
  <si>
    <t xml:space="preserve">01 </t>
  </si>
  <si>
    <t>11</t>
  </si>
  <si>
    <t>РЕЗЕРВНЫЕ ФОНДЫ</t>
  </si>
  <si>
    <t>9920000000</t>
  </si>
  <si>
    <t>Резервные фонды исполнительных органов</t>
  </si>
  <si>
    <t>9920040060</t>
  </si>
  <si>
    <t>Резервные фонды исполнительных органов городских, сельских поселений</t>
  </si>
  <si>
    <t>13</t>
  </si>
  <si>
    <t>ДРУГИЕ ОБЩЕГОСУДАРСТВЕННЫЕ ВОПРОСЫ</t>
  </si>
  <si>
    <t>9940000000</t>
  </si>
  <si>
    <t>Отдельные мероприятия не включенные в муниципальные программы за счет средств местного бюджета</t>
  </si>
  <si>
    <t>9940040070</t>
  </si>
  <si>
    <t>Расходы на содержание муниципальных казенных учреждений по организации административного обслуживания городских, сельских поселений</t>
  </si>
  <si>
    <t>9940040080</t>
  </si>
  <si>
    <t>Оценка недвижимости, признание прав и регулирование отношений по  муниципальной собственности городских, сельских поселений</t>
  </si>
  <si>
    <t>9940040090</t>
  </si>
  <si>
    <t>Выполнение других обязательств городских,сельских поселений</t>
  </si>
  <si>
    <t>500</t>
  </si>
  <si>
    <t>Межбюджетные трансферты</t>
  </si>
  <si>
    <t>Расходы на отдельные мероприятия за счет целевых межбюджетных трансфертов</t>
  </si>
  <si>
    <t>Финансовое обеспечение реализации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</si>
  <si>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Расходы на осуществление части полномочий по осуществлению муниципального земельного контроля в соответствии с заключенным соглашением</t>
  </si>
  <si>
    <t>02</t>
  </si>
  <si>
    <t>НАЦИОНАЛЬНАЯ  ОБОРОНА</t>
  </si>
  <si>
    <t>03</t>
  </si>
  <si>
    <t>Мобилизационная и вневойсковая подготовка</t>
  </si>
  <si>
    <t>9950051180</t>
  </si>
  <si>
    <t>Осуществление первичного воинского учета на территориях, где отсутствуют военные комиссариаты</t>
  </si>
  <si>
    <t>Закупка товаров, работ и услуг для государственных (муниципальных) нужд</t>
  </si>
  <si>
    <t>НАЦИОНАЛЬНАЯ  БЕЗОПАСНОСТЬ И ПРАВООХРАНИТЕЛЬНАЯ ДЕЯТЕЛЬНОСТЬ</t>
  </si>
  <si>
    <t>10</t>
  </si>
  <si>
    <t>Защита населения и территории от чрезвычайных ситуаций природного и техногенного характера, пожарная безопасность</t>
  </si>
  <si>
    <t>9940040150</t>
  </si>
  <si>
    <t>Предупреждение и ликвидация чрезвычайных ситуаций природного и техногенного характера на территории городских, сельских поселений</t>
  </si>
  <si>
    <t>НАЦИОНАЛЬНАЯ ЭКОНОМИКА</t>
  </si>
  <si>
    <t>09</t>
  </si>
  <si>
    <t>Дорожное хозяйство (дорожные фонды)</t>
  </si>
  <si>
    <t xml:space="preserve">Отдельные мероприятия не включенные в муниципальные программы за счет средств местного бюджета </t>
  </si>
  <si>
    <t>9940040180</t>
  </si>
  <si>
    <t xml:space="preserve">Содержание и строительство автомобильных дорог и инженерных сооружений на них в границах городских, сельских поселений </t>
  </si>
  <si>
    <t>2500000000</t>
  </si>
  <si>
    <t>Муниципальная программа "Развитие дорожной сети, ремонт и благоустройство дорог муниципального образования сельское поселение «Завидово» Конаковского района Тверской области на 2022-2024 годы"</t>
  </si>
  <si>
    <t>2510300000</t>
  </si>
  <si>
    <t>Задача «Организация работ по капитальному и текущему ремонту автомобильных дорог общего пользования и искусственных сооружений на них»</t>
  </si>
  <si>
    <t>2510340100</t>
  </si>
  <si>
    <t xml:space="preserve">Текущий ремонт дороги ул. Луговая д. Мокшино </t>
  </si>
  <si>
    <t>2510340170</t>
  </si>
  <si>
    <t>Текущий ремонт дороги д. Мокшино, ул. Зеленая
(Асфальтирование)</t>
  </si>
  <si>
    <t>2510340180</t>
  </si>
  <si>
    <t>Текущий ремонт дороги д. Мокшино, ул. Молодежная 
(Асфальтирование)</t>
  </si>
  <si>
    <t>2510340220</t>
  </si>
  <si>
    <t>Ремонт подъездной дороги к д. Кабаново</t>
  </si>
  <si>
    <t>2510500000</t>
  </si>
  <si>
    <r>
      <rPr>
        <b/>
        <i/>
        <u/>
        <sz val="10"/>
        <rFont val="Arial"/>
        <family val="2"/>
        <charset val="204"/>
      </rPr>
      <t>Задача</t>
    </r>
    <r>
      <rPr>
        <b/>
        <i/>
        <sz val="10"/>
        <rFont val="Arial"/>
        <family val="2"/>
        <charset val="204"/>
      </rPr>
      <t xml:space="preserve"> "Круглогодичное содержание дорог общего пользования местного значения и сооружений на них с целью обеспечения безопасности дорожного движения"</t>
    </r>
  </si>
  <si>
    <t>2510540010</t>
  </si>
  <si>
    <t>Содержание дорог общего пользования местного значения и сооружений на них в осенне-зимний период</t>
  </si>
  <si>
    <t>2510540020</t>
  </si>
  <si>
    <t>Содержание дорог общего пользования местного значения и сооружений на них в весенне-летний период</t>
  </si>
  <si>
    <t>2510540030</t>
  </si>
  <si>
    <t>Содержание и обслуживание пешеходных переходов на территории сельского поселения "Завидово"</t>
  </si>
  <si>
    <t>2510540040</t>
  </si>
  <si>
    <t>Установка дорожных знаков в соответствии с проектом организации дорожного движения, в муниципальном образовании сельское поселение «Завидово».</t>
  </si>
  <si>
    <t>2510540060</t>
  </si>
  <si>
    <t>Ямочный ремонт дорог сельского поселения "Завидово"</t>
  </si>
  <si>
    <t>2510540080</t>
  </si>
  <si>
    <t>Разработка проектной документации на выполнение мероприятия по обеспечению безопасности дорожного движения на территории муниципального образования сельское поселение «Завидово» Конаковского муниципального района Тверской области</t>
  </si>
  <si>
    <t>25105S1090</t>
  </si>
  <si>
    <t xml:space="preserve">Проведение мероприятия по безопасности дорожного движения на автомобильных дорогах общего пользования местного значения в границах населенных пунктов поселения за счет местного бюджета </t>
  </si>
  <si>
    <t>2510540100</t>
  </si>
  <si>
    <t>Внесение изменений в проект организации дорожного движения (ПОДД)</t>
  </si>
  <si>
    <t>2510540110</t>
  </si>
  <si>
    <t>Устройство искусственных дорожных неровностей (ИДН) с установкой дорожных знаков по адресу:  
- д. Мокшино, ул. Солнечная, ул. Зеленая; 
- с. Завидово, ул.Олимпийская</t>
  </si>
  <si>
    <t>12</t>
  </si>
  <si>
    <t>ДРУГИЕ ВОПРОСЫ В ОБЛАСТИ НАЦИОНАЛЬНОЙ ЭКОНОМИКИ</t>
  </si>
  <si>
    <t>2600000000</t>
  </si>
  <si>
    <t>Муниципальная программа "Продвижение туристических ресурсов муниципального образования сельское поселение «Завидово» Конаковского муниципального района Тверской области на 2023-2025 годы"</t>
  </si>
  <si>
    <t>2610200000</t>
  </si>
  <si>
    <t>Задача "Развитие культурно-исторического туризма"</t>
  </si>
  <si>
    <t>2610240010</t>
  </si>
  <si>
    <t>Разработка и распространения буклета «Путешествие по сельскому поселению «Завидово»</t>
  </si>
  <si>
    <t>600</t>
  </si>
  <si>
    <t>Предоставление субсидий бюджетным, автономным учреждениям и иным некоммерческим организациям</t>
  </si>
  <si>
    <t>2610240030</t>
  </si>
  <si>
    <t>Культурно исторические мероприятия</t>
  </si>
  <si>
    <t>2610300000</t>
  </si>
  <si>
    <t>Задача "Развитие событийного туризма"</t>
  </si>
  <si>
    <t>2610340010</t>
  </si>
  <si>
    <t xml:space="preserve">Организация и проведение на территории сельского поселения «Завидово» фестивалей </t>
  </si>
  <si>
    <t>2610340020</t>
  </si>
  <si>
    <t>Экскурсия для участников фестиваля «Играй гармонь, над Волгой» по разработанному маршруту на территории сельского поселения «Завидово»</t>
  </si>
  <si>
    <t>05</t>
  </si>
  <si>
    <t>ЖИЛИЩНО-КОММУНАЛЬНОЕ  ХОЗЯЙСТВО</t>
  </si>
  <si>
    <t>ЖИЛИЩНОЕ  ХОЗЯЙСТВО</t>
  </si>
  <si>
    <t>9940040140</t>
  </si>
  <si>
    <t>Капитальный ремонт объектов муниципальной собственности городских, сельских поселений</t>
  </si>
  <si>
    <t>9940040300</t>
  </si>
  <si>
    <t>Мероприятия в области жилищного хозяйства в городских, сельских поселениях</t>
  </si>
  <si>
    <t>КОММУНАЛЬНОЕ ХОЗЯЙСТВО</t>
  </si>
  <si>
    <t>9940040340</t>
  </si>
  <si>
    <t>Мероприятия в области коммунального хозяйства в городских, сельских поселениях</t>
  </si>
  <si>
    <t>Муниципальная программа «Развитие жилищно-коммунального хозяйства муниципального образования сельское поселение «Завидово» Конаковского района Тверской области на 2022-2024 годы»</t>
  </si>
  <si>
    <r>
      <rPr>
        <b/>
        <u/>
        <sz val="10"/>
        <rFont val="Arial"/>
        <family val="2"/>
        <charset val="204"/>
      </rPr>
      <t>Задача</t>
    </r>
    <r>
      <rPr>
        <b/>
        <sz val="10"/>
        <rFont val="Arial"/>
        <family val="2"/>
        <charset val="204"/>
      </rPr>
      <t xml:space="preserve"> Развитие централизованной системы водоснабжения, строительство новых объектов водоснабжения, улучшение качества питьевой воды, расширение доступности услуги централизованного водоснабжения.</t>
    </r>
  </si>
  <si>
    <t>Строительство сети водоснабжения д. Безбородово ГООХ, сельского поселения «Завидово», Конаковского района, Тверской области.</t>
  </si>
  <si>
    <t>Капитальные вложения в объекты государственной (муниципальной) собственности</t>
  </si>
  <si>
    <r>
      <t xml:space="preserve">Задача </t>
    </r>
    <r>
      <rPr>
        <b/>
        <sz val="10"/>
        <rFont val="Arial"/>
        <family val="2"/>
        <charset val="204"/>
      </rPr>
      <t xml:space="preserve">Развитие централизованной системы водоотведения муниципального образования сельское поселение «Завидово», строительство новых объектов водоотведения </t>
    </r>
  </si>
  <si>
    <t>Разработка проектно-сметной документации на реконструкцию КНС№1 д. Мокшино, сельское поселение Завидово, Конаковского района, Тверской области</t>
  </si>
  <si>
    <t>Разработка проектно-сметной документации по объекту строительство напорного коллектора от КНС№1 до колодца в районе д.87 по ул. Солнечная д. Мокшино, сельского поселения «Завидово», Конаковского района, Тверской области</t>
  </si>
  <si>
    <t>Строительство напорного коллектора водоотведения от КНС с. Завидово до КНС с. Демидово</t>
  </si>
  <si>
    <t>24102S1410</t>
  </si>
  <si>
    <r>
      <t xml:space="preserve">Задача </t>
    </r>
    <r>
      <rPr>
        <b/>
        <sz val="10"/>
        <rFont val="Arial"/>
        <family val="2"/>
        <charset val="204"/>
      </rPr>
      <t xml:space="preserve">Повышение надежности системы электроснабжения объектов ЖКХ муниципального образования сельское поселение «Завидово» </t>
    </r>
  </si>
  <si>
    <t>Текущий ремонт ЗТП «Бытовая» №9 расположенной д. Мокшино сельского поселения «Завидово», Конаковского района, Тверской области</t>
  </si>
  <si>
    <t>Текущий ремонт ЗТП «Школа» расположенной в с. Завидово сельского поселения «Завидово», Конаковского района, Тверской области</t>
  </si>
  <si>
    <r>
      <rPr>
        <b/>
        <u/>
        <sz val="10"/>
        <rFont val="Arial"/>
        <family val="2"/>
        <charset val="204"/>
      </rPr>
      <t>Задача</t>
    </r>
    <r>
      <rPr>
        <b/>
        <sz val="10"/>
        <rFont val="Arial"/>
        <family val="2"/>
        <charset val="204"/>
      </rPr>
      <t xml:space="preserve"> Повышение надежности системы отопления и горячего водоснабжения, принятие превентивных мер по предупреждению вознекновения аварийных ситуаций на объектах жизниобеспечения</t>
    </r>
  </si>
  <si>
    <t>Технологическое перевооружение насосной группы блочно-модульной котельной (БМК), расположенной по адресу: Тверская область, Конаковский район, д. Мокшино, ул. Школьная, д.6Б</t>
  </si>
  <si>
    <t>Благоустройство</t>
  </si>
  <si>
    <t>9940040350</t>
  </si>
  <si>
    <t>Уличное освещение в городских, сельских поселениях</t>
  </si>
  <si>
    <t>9940040370</t>
  </si>
  <si>
    <t>Организация и содержание мест захоронения в городских, сельских поселениях</t>
  </si>
  <si>
    <t>9940040380</t>
  </si>
  <si>
    <t>Прочие мероприятия по благоустройству в городских, сельских  поселений</t>
  </si>
  <si>
    <t>Муниципальная программа  "Борьба с борщевиком на территории муниципального образования сельское поселение "Завидово" на 2020-2024гг."</t>
  </si>
  <si>
    <r>
      <rPr>
        <b/>
        <i/>
        <u/>
        <sz val="10"/>
        <rFont val="Arial"/>
        <family val="2"/>
        <charset val="204"/>
      </rPr>
      <t>Задача</t>
    </r>
    <r>
      <rPr>
        <b/>
        <i/>
        <sz val="10"/>
        <rFont val="Arial"/>
        <family val="2"/>
        <charset val="204"/>
      </rPr>
      <t xml:space="preserve"> "Проведение всего комплекса организационно-хозяйственных, агротехнических химических, механических мер борьбы на землях собственником которых является  МО сельское поселение "Завидово"</t>
    </r>
  </si>
  <si>
    <t>Проведение мероприятий по уничтожению борщевика: химическими методами и (или) механическими методами и (или) агротехническими методами</t>
  </si>
  <si>
    <t>Муниципальная программа "Формирование современной городской (сельской) среды муниципального образования сельское поселение «Завидово» Конаковского муниципального района Тверской области на 2023-2025 годы"</t>
  </si>
  <si>
    <r>
      <rPr>
        <b/>
        <i/>
        <u/>
        <sz val="10"/>
        <rFont val="Arial"/>
        <family val="2"/>
        <charset val="204"/>
      </rPr>
      <t>Задача 1</t>
    </r>
    <r>
      <rPr>
        <b/>
        <i/>
        <sz val="10"/>
        <rFont val="Arial"/>
        <family val="2"/>
        <charset val="204"/>
      </rPr>
      <t xml:space="preserve"> "Повышение уровня комплексного благоустройства дворовых территорий"</t>
    </r>
  </si>
  <si>
    <t>Устройство детских игровых площадок на дворовых территориях населенных пунктов  муниципального образования сельское поселение «Завидово»  Конаковского муниципального района Тверской области</t>
  </si>
  <si>
    <t>Устройство пандусов на территориях, примыкающих к МКД для различных маломобильных групп населения муниципального образования сельское поселение «Завидово»  Конаковского муниципального района Тверской области</t>
  </si>
  <si>
    <t>Замена лавочек у подъездов многоквартирного дома по адресу: д. Мокшино, ул. Солнечная д.12
муниципального образования сельское поселение «Завидово» 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</si>
  <si>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2</t>
    </r>
    <r>
      <rPr>
        <b/>
        <i/>
        <sz val="10"/>
        <rFont val="Arial"/>
        <family val="2"/>
        <charset val="204"/>
      </rPr>
      <t xml:space="preserve"> "Повышение уровня комплексного благоустройства действующих и создание новых общественных территорий"</t>
    </r>
  </si>
  <si>
    <t>Устройство пешеходных зон в населенных пунктах муниципального образования сельское поселение «Завидово»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</si>
  <si>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3</t>
    </r>
    <r>
      <rPr>
        <b/>
        <i/>
        <sz val="10"/>
        <rFont val="Arial"/>
        <family val="2"/>
        <charset val="204"/>
      </rPr>
      <t xml:space="preserve"> "Совершенствование системы сетей уличного освещения населенных пунктов сельского поселения «Завидово»"</t>
    </r>
  </si>
  <si>
    <t>Совершенствование системы сетей уличного освещения населенных пунктов  муниципального образования сельское поселение «Завидово»  Конаковского муниципального района Тверской области</t>
  </si>
  <si>
    <r>
      <rPr>
        <b/>
        <i/>
        <u/>
        <sz val="10"/>
        <rFont val="Arial"/>
        <family val="2"/>
        <charset val="204"/>
      </rPr>
      <t>Задача 4</t>
    </r>
    <r>
      <rPr>
        <b/>
        <i/>
        <sz val="10"/>
        <rFont val="Arial"/>
        <family val="2"/>
        <charset val="204"/>
      </rPr>
      <t xml:space="preserve"> "Расширение существующего кладбища д. Шорново"</t>
    </r>
  </si>
  <si>
    <t>Расширение существующего кладбища д. Шорново                                                                муниципального образования сельское поселение «Завидово» Конаковского муниципального района Тверской области</t>
  </si>
  <si>
    <t>08</t>
  </si>
  <si>
    <t xml:space="preserve">КУЛЬТУРА, КИНЕМАТОГРАФИЯ </t>
  </si>
  <si>
    <t>Культура</t>
  </si>
  <si>
    <t>9940040500</t>
  </si>
  <si>
    <t xml:space="preserve">Культурно-досуговое обслуживание муниципальными бюджетными учреждениями городских, сельских поселений в рамках муниципального задания </t>
  </si>
  <si>
    <t>99400S0680</t>
  </si>
  <si>
    <t>Повышение заработной платы работникам бюджетных учреждений культуры за счёт средств местного бюджета</t>
  </si>
  <si>
    <t>9950000000</t>
  </si>
  <si>
    <t xml:space="preserve">Отдельные мероприятия не включенные в муниципальные программы за счет средств областного бюджета </t>
  </si>
  <si>
    <t>9950010680</t>
  </si>
  <si>
    <t>Повышение заработной платы работникам бюджетных учреждений культуры за счёт средств областного бюджета</t>
  </si>
  <si>
    <t>2700000000</t>
  </si>
  <si>
    <t>Муниципальная программа "Сохранение и развитие культурной жизни в муниципальном образовании сельское поселение «Завидово» Конаковского муниципального района Тверской области на 2023-2025 годы"</t>
  </si>
  <si>
    <t>2710100000</t>
  </si>
  <si>
    <r>
      <rPr>
        <b/>
        <i/>
        <u/>
        <sz val="10"/>
        <rFont val="Arial"/>
        <family val="2"/>
        <charset val="204"/>
      </rPr>
      <t xml:space="preserve">Задача 1 </t>
    </r>
    <r>
      <rPr>
        <b/>
        <i/>
        <sz val="10"/>
        <rFont val="Arial"/>
        <family val="2"/>
        <charset val="204"/>
      </rPr>
      <t>"Организация и проведение мероприятий, направленных на сохранение и развитие народного творчества, организацию досуга населению поселения"</t>
    </r>
  </si>
  <si>
    <t>2710140010</t>
  </si>
  <si>
    <t>Проведение праздников, юбилейных и значимых мероприятий года</t>
  </si>
  <si>
    <t>2710200000</t>
  </si>
  <si>
    <r>
      <rPr>
        <b/>
        <i/>
        <u/>
        <sz val="10"/>
        <rFont val="Arial"/>
        <family val="2"/>
        <charset val="204"/>
      </rPr>
      <t xml:space="preserve">Задача 2 </t>
    </r>
    <r>
      <rPr>
        <b/>
        <i/>
        <sz val="10"/>
        <rFont val="Arial"/>
        <family val="2"/>
        <charset val="204"/>
      </rPr>
      <t>"Сохранение и развитие библиотечного дела, и удовлетворение культурно-досуговых потребностей населения"</t>
    </r>
  </si>
  <si>
    <t>2710240010</t>
  </si>
  <si>
    <t>Комплектование книжных фондов</t>
  </si>
  <si>
    <t>2710240020</t>
  </si>
  <si>
    <t>Мероприятия проводимые сектором библиотеки</t>
  </si>
  <si>
    <t>2710300000</t>
  </si>
  <si>
    <r>
      <rPr>
        <b/>
        <i/>
        <u/>
        <sz val="10"/>
        <rFont val="Arial"/>
        <family val="2"/>
        <charset val="204"/>
      </rPr>
      <t>Задача 3</t>
    </r>
    <r>
      <rPr>
        <b/>
        <i/>
        <sz val="10"/>
        <rFont val="Arial"/>
        <family val="2"/>
        <charset val="204"/>
      </rPr>
      <t xml:space="preserve"> Укрепление материально-технической базы</t>
    </r>
  </si>
  <si>
    <t>27103L4670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</si>
  <si>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</si>
  <si>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2710340020</t>
  </si>
  <si>
    <t>Комплектование декорационной, костюмерной мастерской и кабинета декоротивно-прикладного творчества. Приобретение реквизита</t>
  </si>
  <si>
    <t>2710340030</t>
  </si>
  <si>
    <t>Проведение мастер – классов для жителей поселения</t>
  </si>
  <si>
    <t>2110340030</t>
  </si>
  <si>
    <t>2710400000</t>
  </si>
  <si>
    <r>
      <rPr>
        <b/>
        <i/>
        <u/>
        <sz val="10"/>
        <rFont val="Arial"/>
        <family val="2"/>
        <charset val="204"/>
      </rPr>
      <t>Задача 4</t>
    </r>
    <r>
      <rPr>
        <b/>
        <i/>
        <sz val="10"/>
        <rFont val="Arial"/>
        <family val="2"/>
        <charset val="204"/>
      </rPr>
      <t xml:space="preserve">  Поддержка молодых дарований и коллективов самодеятельного творчества, создание условий для их художественного образования и эстетического воспитания, приобретения ими умений, навыков в области выбранного вида искусств</t>
    </r>
  </si>
  <si>
    <t>2710440010</t>
  </si>
  <si>
    <t>Транспортные расходы по доставке участников мероприятий, фестивалей, конкурсов</t>
  </si>
  <si>
    <t>2710440020</t>
  </si>
  <si>
    <t>Проведение отчетных концертов на территории сельского поселения "Завидово"</t>
  </si>
  <si>
    <t>СОЦИАЛЬНАЯ ПОЛИТИКА</t>
  </si>
  <si>
    <t>9930040110</t>
  </si>
  <si>
    <t>Доплаты к пенсиям муниципальных служащих городских, сельских поселений</t>
  </si>
  <si>
    <t>300</t>
  </si>
  <si>
    <t>Социальное обеспечение и иные выплаты населению</t>
  </si>
  <si>
    <t>Социальное обеспечение населения</t>
  </si>
  <si>
    <t>9930000000</t>
  </si>
  <si>
    <t>Прочие выплаты по обязательствам муниципального образования</t>
  </si>
  <si>
    <t>9930040710</t>
  </si>
  <si>
    <t>Единовременная выплата на рождение ребенка</t>
  </si>
  <si>
    <t>9930040730</t>
  </si>
  <si>
    <t>Оказание социальной поддержки отдельным категориям граждан</t>
  </si>
  <si>
    <t>ФИЗИЧЕСКАЯ КУЛЬТУРА И СПОРТ</t>
  </si>
  <si>
    <t>Массовый спорт</t>
  </si>
  <si>
    <t>2800000000</t>
  </si>
  <si>
    <t>Муниципальная программа  "Обеспечение оптимальных условий физической культуры и спорта в муниципальном образовании сельское поселение «Завидово» Конаковского муниципального района Тверской области на 2023-2025 годы"</t>
  </si>
  <si>
    <t>2810100000</t>
  </si>
  <si>
    <r>
      <rPr>
        <b/>
        <i/>
        <u/>
        <sz val="10"/>
        <rFont val="Arial"/>
        <family val="2"/>
        <charset val="204"/>
      </rPr>
      <t xml:space="preserve">Задача 1 </t>
    </r>
    <r>
      <rPr>
        <b/>
        <i/>
        <sz val="10"/>
        <rFont val="Arial"/>
        <family val="2"/>
        <charset val="204"/>
      </rPr>
      <t>"Развитие и популяризация массового спорта и физкультурно-оздоровительного движения среди всех возрастных групп и категорий населения поселения"</t>
    </r>
  </si>
  <si>
    <t>2810140010</t>
  </si>
  <si>
    <t>Проведение праздничного мероприятия "Лыжня зовет"</t>
  </si>
  <si>
    <t>2810140020</t>
  </si>
  <si>
    <t>Проведение мероприятия ко Дню физкультурника "Фестиваль ГТО"</t>
  </si>
  <si>
    <t>2310140020</t>
  </si>
  <si>
    <t>2810140030</t>
  </si>
  <si>
    <t>Сувенирная продукция для участников массовых спортивных мероприятий</t>
  </si>
  <si>
    <t>2310140030</t>
  </si>
  <si>
    <t>2810140040</t>
  </si>
  <si>
    <t>Приобретение спортивной наградной атрибутики и ценных подарков для награждения победителей спортивно-массовых соревнований</t>
  </si>
  <si>
    <t>2310140040</t>
  </si>
  <si>
    <t>2810200000</t>
  </si>
  <si>
    <r>
      <rPr>
        <b/>
        <i/>
        <u/>
        <sz val="10"/>
        <rFont val="Arial"/>
        <family val="2"/>
        <charset val="204"/>
      </rPr>
      <t>Задача 2</t>
    </r>
    <r>
      <rPr>
        <b/>
        <i/>
        <sz val="10"/>
        <rFont val="Arial"/>
        <family val="2"/>
        <charset val="204"/>
      </rPr>
      <t xml:space="preserve"> Создание оптимальных условий для поддержания и развития действующих направлений спортивной деятельности МБУ "Досуговый центр"</t>
    </r>
  </si>
  <si>
    <t>2810240010</t>
  </si>
  <si>
    <t>Приобретение оборудования и инвентаря для спортивной секции по туризму</t>
  </si>
  <si>
    <t>2810240020</t>
  </si>
  <si>
    <t>Приобретение спортинвентаря для футбольной секции</t>
  </si>
  <si>
    <t>2810240030</t>
  </si>
  <si>
    <t>Приобретение спортивного инвентаря для тренировочных занятий по дзюдо и вольной борьбе</t>
  </si>
  <si>
    <t>2810240040</t>
  </si>
  <si>
    <t>Транспортные расходы (доставка спортсменов на соревнования и обратно)</t>
  </si>
  <si>
    <t>2810240050</t>
  </si>
  <si>
    <t>Организационный взнос Федерацию по вольной борьбе для участия в соревнованиях</t>
  </si>
  <si>
    <t>2310240050</t>
  </si>
  <si>
    <t>737</t>
  </si>
  <si>
    <t>КСК муниципального образования сельское поселение "Завидово"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</si>
  <si>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</si>
  <si>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</si>
  <si>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9990040050</t>
  </si>
  <si>
    <t>Обеспечение деятельности  органов финансового (финансово-бюджетного) надзора городских и сельских поселений</t>
  </si>
  <si>
    <t xml:space="preserve">9990040050 </t>
  </si>
  <si>
    <t>от 15.12.2023г. № 92</t>
  </si>
</sst>
</file>

<file path=xl/styles.xml><?xml version="1.0" encoding="utf-8"?>
<styleSheet xmlns="http://schemas.openxmlformats.org/spreadsheetml/2006/main">
  <numFmts count="7">
    <numFmt numFmtId="164" formatCode="0.000"/>
    <numFmt numFmtId="165" formatCode="_-* #,##0.000\ _₽_-;\-* #,##0.000\ _₽_-;_-* &quot;-&quot;???\ _₽_-;_-@_-"/>
    <numFmt numFmtId="166" formatCode="_(* #,##0.000_);_(* \(#,##0.000\);_(* &quot;-&quot;??_);_(@_)"/>
    <numFmt numFmtId="167" formatCode="_(* #,##0.000_);_(* \(#,##0.000\);_(* \-??_);_(@_)"/>
    <numFmt numFmtId="168" formatCode="0000000"/>
    <numFmt numFmtId="169" formatCode="#,##0.000"/>
    <numFmt numFmtId="170" formatCode="_(* #,##0.00_);_(* \(#,##0.00\);_(* &quot;-&quot;??_);_(@_)"/>
  </numFmts>
  <fonts count="11">
    <font>
      <sz val="10"/>
      <name val="Arial"/>
    </font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i/>
      <sz val="10"/>
      <name val="Arial"/>
      <family val="2"/>
      <charset val="204"/>
    </font>
    <font>
      <b/>
      <i/>
      <u/>
      <sz val="10"/>
      <name val="Arial"/>
      <family val="2"/>
      <charset val="204"/>
    </font>
    <font>
      <i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indexed="8"/>
      <name val="Times New Roman"/>
      <family val="1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70" fontId="1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10" fillId="0" borderId="0">
      <alignment vertical="top" wrapText="1"/>
    </xf>
  </cellStyleXfs>
  <cellXfs count="160">
    <xf numFmtId="0" fontId="0" fillId="0" borderId="0" xfId="0"/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 vertical="center"/>
    </xf>
    <xf numFmtId="0" fontId="2" fillId="0" borderId="0" xfId="0" applyNumberFormat="1" applyFont="1" applyFill="1" applyBorder="1" applyAlignment="1" applyProtection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left" vertical="center"/>
    </xf>
    <xf numFmtId="165" fontId="3" fillId="0" borderId="2" xfId="0" applyNumberFormat="1" applyFont="1" applyFill="1" applyBorder="1" applyAlignment="1" applyProtection="1">
      <alignment horizontal="right" vertical="center" wrapText="1"/>
    </xf>
    <xf numFmtId="165" fontId="2" fillId="0" borderId="0" xfId="0" applyNumberFormat="1" applyFont="1" applyFill="1" applyBorder="1" applyAlignment="1" applyProtection="1">
      <alignment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2" borderId="2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vertical="center"/>
    </xf>
    <xf numFmtId="49" fontId="3" fillId="4" borderId="2" xfId="0" applyNumberFormat="1" applyFont="1" applyFill="1" applyBorder="1" applyAlignment="1" applyProtection="1">
      <alignment horizontal="center" vertical="center"/>
    </xf>
    <xf numFmtId="49" fontId="2" fillId="4" borderId="2" xfId="0" applyNumberFormat="1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>
      <alignment vertical="center" wrapText="1"/>
    </xf>
    <xf numFmtId="166" fontId="3" fillId="4" borderId="2" xfId="2" applyNumberFormat="1" applyFont="1" applyFill="1" applyBorder="1" applyAlignment="1" applyProtection="1">
      <alignment horizontal="right" vertical="center" wrapText="1"/>
    </xf>
    <xf numFmtId="49" fontId="3" fillId="5" borderId="2" xfId="0" applyNumberFormat="1" applyFont="1" applyFill="1" applyBorder="1" applyAlignment="1" applyProtection="1">
      <alignment horizontal="center" vertical="center"/>
    </xf>
    <xf numFmtId="49" fontId="2" fillId="5" borderId="2" xfId="0" applyNumberFormat="1" applyFont="1" applyFill="1" applyBorder="1" applyAlignment="1" applyProtection="1">
      <alignment horizontal="center" vertical="center"/>
    </xf>
    <xf numFmtId="0" fontId="3" fillId="5" borderId="2" xfId="0" applyNumberFormat="1" applyFont="1" applyFill="1" applyBorder="1" applyAlignment="1" applyProtection="1">
      <alignment horizontal="left" vertical="center" wrapText="1"/>
    </xf>
    <xf numFmtId="166" fontId="3" fillId="5" borderId="2" xfId="2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166" fontId="3" fillId="0" borderId="2" xfId="2" applyNumberFormat="1" applyFont="1" applyFill="1" applyBorder="1" applyAlignment="1" applyProtection="1">
      <alignment horizontal="right" vertical="center" wrapText="1"/>
    </xf>
    <xf numFmtId="49" fontId="2" fillId="0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>
      <alignment vertical="center" wrapText="1"/>
    </xf>
    <xf numFmtId="166" fontId="2" fillId="0" borderId="2" xfId="2" applyNumberFormat="1" applyFont="1" applyBorder="1" applyAlignment="1">
      <alignment horizontal="right" vertical="center" wrapText="1"/>
    </xf>
    <xf numFmtId="0" fontId="4" fillId="6" borderId="2" xfId="0" applyFont="1" applyFill="1" applyBorder="1" applyAlignment="1">
      <alignment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vertical="center" wrapText="1"/>
    </xf>
    <xf numFmtId="166" fontId="3" fillId="5" borderId="2" xfId="2" applyNumberFormat="1" applyFont="1" applyFill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6" fontId="3" fillId="0" borderId="2" xfId="2" applyNumberFormat="1" applyFont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65" fontId="3" fillId="0" borderId="0" xfId="0" applyNumberFormat="1" applyFont="1" applyFill="1" applyBorder="1" applyAlignment="1" applyProtection="1">
      <alignment vertical="center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167" fontId="3" fillId="0" borderId="4" xfId="2" applyNumberFormat="1" applyFont="1" applyFill="1" applyBorder="1" applyAlignment="1" applyProtection="1">
      <alignment horizontal="right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7" fontId="2" fillId="0" borderId="4" xfId="2" applyNumberFormat="1" applyFont="1" applyFill="1" applyBorder="1" applyAlignment="1" applyProtection="1">
      <alignment horizontal="right" vertical="center" wrapText="1"/>
    </xf>
    <xf numFmtId="167" fontId="2" fillId="0" borderId="5" xfId="2" applyNumberFormat="1" applyFont="1" applyFill="1" applyBorder="1" applyAlignment="1" applyProtection="1">
      <alignment horizontal="right" vertical="center" wrapText="1"/>
    </xf>
    <xf numFmtId="167" fontId="2" fillId="0" borderId="2" xfId="2" applyNumberFormat="1" applyFont="1" applyFill="1" applyBorder="1" applyAlignment="1" applyProtection="1">
      <alignment horizontal="right"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166" fontId="3" fillId="0" borderId="2" xfId="2" applyNumberFormat="1" applyFont="1" applyFill="1" applyBorder="1" applyAlignment="1">
      <alignment horizontal="right" vertical="center" wrapText="1"/>
    </xf>
    <xf numFmtId="166" fontId="2" fillId="0" borderId="2" xfId="2" applyNumberFormat="1" applyFont="1" applyFill="1" applyBorder="1" applyAlignment="1">
      <alignment horizontal="righ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166" fontId="2" fillId="0" borderId="2" xfId="3" applyNumberFormat="1" applyFont="1" applyFill="1" applyBorder="1" applyAlignment="1">
      <alignment horizontal="right" vertical="center" wrapText="1"/>
    </xf>
    <xf numFmtId="168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left" vertical="center" wrapText="1"/>
    </xf>
    <xf numFmtId="167" fontId="3" fillId="0" borderId="2" xfId="2" applyNumberFormat="1" applyFont="1" applyFill="1" applyBorder="1" applyAlignment="1" applyProtection="1">
      <alignment horizontal="right" vertical="center" wrapText="1"/>
    </xf>
    <xf numFmtId="168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2" xfId="0" applyNumberFormat="1" applyFont="1" applyFill="1" applyBorder="1" applyAlignment="1">
      <alignment horizontal="center" vertical="center" wrapText="1"/>
    </xf>
    <xf numFmtId="168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" xfId="0" applyFont="1" applyFill="1" applyBorder="1" applyAlignment="1">
      <alignment vertical="center"/>
    </xf>
    <xf numFmtId="0" fontId="4" fillId="3" borderId="2" xfId="0" applyFont="1" applyFill="1" applyBorder="1" applyAlignment="1">
      <alignment horizontal="left" vertical="center" wrapText="1"/>
    </xf>
    <xf numFmtId="167" fontId="3" fillId="3" borderId="2" xfId="2" applyNumberFormat="1" applyFont="1" applyFill="1" applyBorder="1" applyAlignment="1" applyProtection="1">
      <alignment horizontal="right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vertical="center" wrapText="1"/>
    </xf>
    <xf numFmtId="167" fontId="2" fillId="3" borderId="2" xfId="2" applyNumberFormat="1" applyFont="1" applyFill="1" applyBorder="1" applyAlignment="1" applyProtection="1">
      <alignment horizontal="right" vertical="center" wrapText="1"/>
    </xf>
    <xf numFmtId="49" fontId="3" fillId="4" borderId="2" xfId="0" applyNumberFormat="1" applyFont="1" applyFill="1" applyBorder="1" applyAlignment="1">
      <alignment horizontal="center" vertical="center" wrapText="1"/>
    </xf>
    <xf numFmtId="166" fontId="3" fillId="4" borderId="2" xfId="3" applyNumberFormat="1" applyFont="1" applyFill="1" applyBorder="1" applyAlignment="1" applyProtection="1">
      <alignment horizontal="right" vertical="center" wrapText="1"/>
    </xf>
    <xf numFmtId="166" fontId="3" fillId="5" borderId="2" xfId="3" applyNumberFormat="1" applyFont="1" applyFill="1" applyBorder="1" applyAlignment="1" applyProtection="1">
      <alignment horizontal="right" vertical="center" wrapText="1"/>
    </xf>
    <xf numFmtId="167" fontId="2" fillId="0" borderId="0" xfId="2" applyNumberFormat="1" applyFont="1" applyFill="1" applyBorder="1" applyAlignment="1" applyProtection="1">
      <alignment horizontal="right" vertical="center" wrapText="1"/>
    </xf>
    <xf numFmtId="166" fontId="3" fillId="0" borderId="2" xfId="3" applyNumberFormat="1" applyFont="1" applyFill="1" applyBorder="1" applyAlignment="1" applyProtection="1">
      <alignment horizontal="right" vertical="center" wrapText="1"/>
    </xf>
    <xf numFmtId="166" fontId="2" fillId="0" borderId="2" xfId="3" applyNumberFormat="1" applyFont="1" applyFill="1" applyBorder="1" applyAlignment="1" applyProtection="1">
      <alignment horizontal="right" vertical="center" wrapText="1"/>
    </xf>
    <xf numFmtId="166" fontId="3" fillId="0" borderId="2" xfId="2" applyNumberFormat="1" applyFont="1" applyFill="1" applyBorder="1" applyAlignment="1" applyProtection="1">
      <alignment horizontal="right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166" fontId="6" fillId="0" borderId="2" xfId="2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169" fontId="3" fillId="0" borderId="2" xfId="3" applyNumberFormat="1" applyFont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 applyProtection="1">
      <alignment horizontal="center" vertical="center"/>
    </xf>
    <xf numFmtId="0" fontId="3" fillId="0" borderId="2" xfId="4" applyNumberFormat="1" applyFont="1" applyFill="1" applyBorder="1" applyAlignment="1" applyProtection="1">
      <alignment horizontal="left" vertical="center" wrapText="1"/>
    </xf>
    <xf numFmtId="169" fontId="3" fillId="0" borderId="2" xfId="3" applyNumberFormat="1" applyFont="1" applyFill="1" applyBorder="1" applyAlignment="1" applyProtection="1">
      <alignment horizontal="right" vertical="center" wrapText="1"/>
    </xf>
    <xf numFmtId="49" fontId="2" fillId="0" borderId="2" xfId="4" applyNumberFormat="1" applyFont="1" applyFill="1" applyBorder="1" applyAlignment="1" applyProtection="1">
      <alignment horizontal="center" vertical="center"/>
    </xf>
    <xf numFmtId="0" fontId="2" fillId="0" borderId="2" xfId="4" applyFont="1" applyFill="1" applyBorder="1" applyAlignment="1">
      <alignment vertical="center" wrapText="1"/>
    </xf>
    <xf numFmtId="169" fontId="2" fillId="0" borderId="2" xfId="3" applyNumberFormat="1" applyFont="1" applyFill="1" applyBorder="1" applyAlignment="1" applyProtection="1">
      <alignment horizontal="right" vertical="center" wrapText="1"/>
    </xf>
    <xf numFmtId="0" fontId="3" fillId="0" borderId="2" xfId="0" applyFont="1" applyFill="1" applyBorder="1" applyAlignment="1">
      <alignment vertical="center" wrapText="1"/>
    </xf>
    <xf numFmtId="169" fontId="3" fillId="0" borderId="2" xfId="3" applyNumberFormat="1" applyFont="1" applyFill="1" applyBorder="1" applyAlignment="1">
      <alignment horizontal="right" vertical="center" wrapText="1"/>
    </xf>
    <xf numFmtId="169" fontId="2" fillId="0" borderId="2" xfId="3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166" fontId="3" fillId="0" borderId="2" xfId="3" applyNumberFormat="1" applyFont="1" applyFill="1" applyBorder="1" applyAlignment="1">
      <alignment horizontal="right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49" fontId="6" fillId="0" borderId="2" xfId="4" applyNumberFormat="1" applyFont="1" applyFill="1" applyBorder="1" applyAlignment="1">
      <alignment horizontal="center" vertical="center" wrapText="1"/>
    </xf>
    <xf numFmtId="0" fontId="6" fillId="0" borderId="2" xfId="4" applyFont="1" applyFill="1" applyBorder="1" applyAlignment="1">
      <alignment vertical="center" wrapText="1"/>
    </xf>
    <xf numFmtId="166" fontId="8" fillId="0" borderId="2" xfId="2" applyNumberFormat="1" applyFont="1" applyFill="1" applyBorder="1" applyAlignment="1">
      <alignment horizontal="right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166" fontId="3" fillId="0" borderId="6" xfId="2" applyNumberFormat="1" applyFont="1" applyBorder="1" applyAlignment="1">
      <alignment horizontal="righ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6" fillId="3" borderId="2" xfId="0" applyNumberFormat="1" applyFont="1" applyFill="1" applyBorder="1" applyAlignment="1" applyProtection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6" fontId="6" fillId="0" borderId="2" xfId="2" applyNumberFormat="1" applyFont="1" applyBorder="1" applyAlignment="1">
      <alignment horizontal="right"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vertic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166" fontId="6" fillId="0" borderId="2" xfId="3" applyNumberFormat="1" applyFont="1" applyBorder="1" applyAlignment="1">
      <alignment horizontal="righ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166" fontId="2" fillId="0" borderId="2" xfId="2" applyNumberFormat="1" applyFont="1" applyFill="1" applyBorder="1" applyAlignment="1" applyProtection="1">
      <alignment horizontal="right" vertical="center" wrapText="1"/>
    </xf>
    <xf numFmtId="0" fontId="4" fillId="0" borderId="2" xfId="0" applyFont="1" applyFill="1" applyBorder="1" applyAlignment="1">
      <alignment vertical="center" wrapText="1"/>
    </xf>
    <xf numFmtId="49" fontId="6" fillId="3" borderId="2" xfId="4" applyNumberFormat="1" applyFont="1" applyFill="1" applyBorder="1" applyAlignment="1">
      <alignment horizontal="center" vertical="center" wrapText="1"/>
    </xf>
    <xf numFmtId="0" fontId="6" fillId="3" borderId="2" xfId="4" applyFont="1" applyFill="1" applyBorder="1" applyAlignment="1">
      <alignment horizontal="center" vertical="center" wrapText="1"/>
    </xf>
    <xf numFmtId="0" fontId="6" fillId="3" borderId="2" xfId="4" applyFont="1" applyFill="1" applyBorder="1" applyAlignment="1">
      <alignment vertical="center" wrapText="1"/>
    </xf>
    <xf numFmtId="169" fontId="6" fillId="0" borderId="2" xfId="3" applyNumberFormat="1" applyFont="1" applyFill="1" applyBorder="1" applyAlignment="1">
      <alignment horizontal="right" vertical="center" wrapText="1"/>
    </xf>
    <xf numFmtId="169" fontId="6" fillId="3" borderId="2" xfId="3" applyNumberFormat="1" applyFont="1" applyFill="1" applyBorder="1" applyAlignment="1">
      <alignment horizontal="right" vertical="center" wrapText="1"/>
    </xf>
    <xf numFmtId="49" fontId="3" fillId="3" borderId="2" xfId="4" applyNumberFormat="1" applyFont="1" applyFill="1" applyBorder="1" applyAlignment="1">
      <alignment horizontal="center" vertical="center" wrapText="1"/>
    </xf>
    <xf numFmtId="0" fontId="3" fillId="3" borderId="2" xfId="4" applyFont="1" applyFill="1" applyBorder="1" applyAlignment="1">
      <alignment horizontal="center" vertical="center" wrapText="1"/>
    </xf>
    <xf numFmtId="0" fontId="3" fillId="3" borderId="2" xfId="4" applyFont="1" applyFill="1" applyBorder="1" applyAlignment="1">
      <alignment vertical="center" wrapText="1"/>
    </xf>
    <xf numFmtId="49" fontId="2" fillId="3" borderId="2" xfId="4" applyNumberFormat="1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horizontal="center" vertical="center" wrapText="1"/>
    </xf>
    <xf numFmtId="0" fontId="2" fillId="3" borderId="2" xfId="4" applyFont="1" applyFill="1" applyBorder="1" applyAlignment="1">
      <alignment vertical="center" wrapText="1"/>
    </xf>
    <xf numFmtId="0" fontId="6" fillId="0" borderId="2" xfId="4" applyFont="1" applyFill="1" applyBorder="1" applyAlignment="1">
      <alignment horizontal="center" vertical="center" wrapText="1"/>
    </xf>
    <xf numFmtId="49" fontId="3" fillId="0" borderId="2" xfId="4" applyNumberFormat="1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horizontal="center" vertical="center" wrapText="1"/>
    </xf>
    <xf numFmtId="0" fontId="3" fillId="0" borderId="2" xfId="4" applyFont="1" applyFill="1" applyBorder="1" applyAlignment="1">
      <alignment vertical="center" wrapText="1"/>
    </xf>
    <xf numFmtId="49" fontId="2" fillId="0" borderId="2" xfId="4" applyNumberFormat="1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center" vertical="center"/>
    </xf>
    <xf numFmtId="166" fontId="3" fillId="0" borderId="6" xfId="2" applyNumberFormat="1" applyFont="1" applyFill="1" applyBorder="1" applyAlignment="1" applyProtection="1">
      <alignment horizontal="right" vertical="center" wrapText="1"/>
    </xf>
    <xf numFmtId="166" fontId="3" fillId="0" borderId="2" xfId="1" applyNumberFormat="1" applyFont="1" applyFill="1" applyBorder="1" applyAlignment="1">
      <alignment horizontal="right" vertical="center" wrapText="1"/>
    </xf>
    <xf numFmtId="166" fontId="2" fillId="0" borderId="2" xfId="1" applyNumberFormat="1" applyFont="1" applyBorder="1" applyAlignment="1">
      <alignment horizontal="right" vertical="center" wrapText="1"/>
    </xf>
    <xf numFmtId="166" fontId="3" fillId="0" borderId="2" xfId="1" applyNumberFormat="1" applyFont="1" applyBorder="1" applyAlignment="1">
      <alignment horizontal="right" vertical="center" wrapText="1"/>
    </xf>
    <xf numFmtId="166" fontId="3" fillId="4" borderId="2" xfId="2" applyNumberFormat="1" applyFont="1" applyFill="1" applyBorder="1" applyAlignment="1">
      <alignment horizontal="right" vertical="center" wrapText="1"/>
    </xf>
    <xf numFmtId="0" fontId="3" fillId="0" borderId="2" xfId="4" applyFont="1" applyBorder="1" applyAlignment="1">
      <alignment vertical="center" wrapText="1"/>
    </xf>
    <xf numFmtId="169" fontId="6" fillId="0" borderId="2" xfId="3" applyNumberFormat="1" applyFont="1" applyBorder="1" applyAlignment="1">
      <alignment horizontal="right" vertical="center" wrapText="1"/>
    </xf>
    <xf numFmtId="169" fontId="8" fillId="0" borderId="2" xfId="3" applyNumberFormat="1" applyFont="1" applyBorder="1" applyAlignment="1">
      <alignment horizontal="right" vertical="center" wrapText="1"/>
    </xf>
    <xf numFmtId="0" fontId="2" fillId="0" borderId="2" xfId="0" applyNumberFormat="1" applyFont="1" applyFill="1" applyBorder="1" applyAlignment="1" applyProtection="1">
      <alignment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 wrapText="1"/>
    </xf>
    <xf numFmtId="166" fontId="6" fillId="2" borderId="2" xfId="0" applyNumberFormat="1" applyFont="1" applyFill="1" applyBorder="1" applyAlignment="1" applyProtection="1">
      <alignment horizontal="right" vertical="center" wrapText="1"/>
    </xf>
    <xf numFmtId="0" fontId="3" fillId="0" borderId="2" xfId="0" applyNumberFormat="1" applyFont="1" applyFill="1" applyBorder="1" applyAlignment="1" applyProtection="1">
      <alignment vertical="center"/>
    </xf>
    <xf numFmtId="0" fontId="4" fillId="6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wrapText="1"/>
    </xf>
    <xf numFmtId="164" fontId="2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vertical="center" wrapText="1"/>
    </xf>
  </cellXfs>
  <cellStyles count="6">
    <cellStyle name="Excel Built-in Normal" xfId="5"/>
    <cellStyle name="Обычный" xfId="0" builtinId="0"/>
    <cellStyle name="Обычный 2" xfId="4"/>
    <cellStyle name="Финансовый" xfId="1" builtinId="3"/>
    <cellStyle name="Финансовый 2" xfId="2"/>
    <cellStyle name="Финансовый 2 2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___%20&#1056;&#1044;%20&#1055;&#1088;&#1080;&#1083;&#1086;&#1078;&#1077;&#1085;&#1080;&#1103;%20&#1080;&#1079;&#1084;%20&#1074;%20&#1073;&#1102;&#1076;&#1078;&#1077;&#1090;%20&#1085;&#1072;%202023%2015%20&#1076;&#1077;&#1082;&#1072;&#1073;&#1088;&#1103;%20202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  <sheetName val="Приложение 2"/>
      <sheetName val="Приложение 3"/>
      <sheetName val="Приложение 4"/>
      <sheetName val="Приложение 5"/>
    </sheetNames>
    <sheetDataSet>
      <sheetData sheetId="0"/>
      <sheetData sheetId="1"/>
      <sheetData sheetId="2">
        <row r="25">
          <cell r="F25">
            <v>1246.748</v>
          </cell>
        </row>
        <row r="26">
          <cell r="F26">
            <v>0</v>
          </cell>
        </row>
        <row r="46">
          <cell r="F46">
            <v>289</v>
          </cell>
        </row>
        <row r="68">
          <cell r="F68">
            <v>1189.3309999999999</v>
          </cell>
        </row>
        <row r="104">
          <cell r="F104">
            <v>5.6</v>
          </cell>
        </row>
        <row r="106">
          <cell r="F106">
            <v>144.70000000000002</v>
          </cell>
        </row>
        <row r="109">
          <cell r="F109">
            <v>79.971999999999994</v>
          </cell>
        </row>
        <row r="124">
          <cell r="F124">
            <v>805.83699999999999</v>
          </cell>
        </row>
        <row r="125">
          <cell r="F125">
            <v>5745.9059999999999</v>
          </cell>
        </row>
        <row r="151">
          <cell r="F151">
            <v>2050</v>
          </cell>
        </row>
        <row r="155">
          <cell r="F155">
            <v>11200.603000000001</v>
          </cell>
        </row>
        <row r="176">
          <cell r="F176">
            <v>1501.5</v>
          </cell>
        </row>
        <row r="184">
          <cell r="F184">
            <v>88.918000000000006</v>
          </cell>
        </row>
        <row r="187">
          <cell r="F187">
            <v>8891.7649999999994</v>
          </cell>
        </row>
        <row r="191">
          <cell r="F191">
            <v>1336.982</v>
          </cell>
        </row>
        <row r="194">
          <cell r="F194">
            <v>179.93799999999999</v>
          </cell>
        </row>
        <row r="196">
          <cell r="F196">
            <v>175</v>
          </cell>
        </row>
        <row r="199">
          <cell r="F199">
            <v>600</v>
          </cell>
        </row>
        <row r="201">
          <cell r="F201">
            <v>311.43</v>
          </cell>
        </row>
        <row r="203">
          <cell r="F203">
            <v>39.713999999999999</v>
          </cell>
        </row>
        <row r="206">
          <cell r="F206">
            <v>278.98</v>
          </cell>
        </row>
        <row r="208">
          <cell r="F208">
            <v>30</v>
          </cell>
        </row>
        <row r="227">
          <cell r="F227">
            <v>81.8</v>
          </cell>
        </row>
        <row r="229">
          <cell r="F229">
            <v>15.475</v>
          </cell>
        </row>
        <row r="231">
          <cell r="F231">
            <v>57.375</v>
          </cell>
        </row>
        <row r="233">
          <cell r="F233">
            <v>108.65</v>
          </cell>
        </row>
        <row r="236">
          <cell r="F236">
            <v>43.241</v>
          </cell>
        </row>
        <row r="238">
          <cell r="F238">
            <v>33.11</v>
          </cell>
        </row>
        <row r="240">
          <cell r="F240">
            <v>29.841999999999999</v>
          </cell>
        </row>
        <row r="242">
          <cell r="F242">
            <v>595.42699999999991</v>
          </cell>
        </row>
        <row r="244">
          <cell r="F244">
            <v>20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5"/>
  <sheetViews>
    <sheetView tabSelected="1" view="pageBreakPreview" zoomScale="90" zoomScaleNormal="80" zoomScaleSheetLayoutView="90" workbookViewId="0">
      <selection activeCell="F2" sqref="F2:G2"/>
    </sheetView>
  </sheetViews>
  <sheetFormatPr defaultColWidth="9.1796875" defaultRowHeight="12.5"/>
  <cols>
    <col min="1" max="1" width="9.1796875" style="1"/>
    <col min="2" max="3" width="5.1796875" style="1" customWidth="1"/>
    <col min="4" max="4" width="12.81640625" style="1" customWidth="1"/>
    <col min="5" max="5" width="5.7265625" style="1" customWidth="1"/>
    <col min="6" max="6" width="81.453125" style="1" customWidth="1"/>
    <col min="7" max="7" width="14.7265625" style="1" customWidth="1"/>
    <col min="8" max="8" width="15.54296875" style="1" bestFit="1" customWidth="1"/>
    <col min="9" max="9" width="14.26953125" style="1" customWidth="1"/>
    <col min="10" max="10" width="12.81640625" style="1" bestFit="1" customWidth="1"/>
    <col min="11" max="16384" width="9.1796875" style="1"/>
  </cols>
  <sheetData>
    <row r="1" spans="1:9" ht="13">
      <c r="F1" s="2"/>
      <c r="G1" s="3" t="s">
        <v>0</v>
      </c>
    </row>
    <row r="2" spans="1:9" ht="30" customHeight="1">
      <c r="F2" s="154" t="s">
        <v>1</v>
      </c>
      <c r="G2" s="154"/>
    </row>
    <row r="3" spans="1:9">
      <c r="F3" s="155" t="s">
        <v>261</v>
      </c>
      <c r="G3" s="155"/>
    </row>
    <row r="6" spans="1:9" ht="18" customHeight="1">
      <c r="F6" s="156" t="s">
        <v>2</v>
      </c>
      <c r="G6" s="156"/>
    </row>
    <row r="7" spans="1:9" ht="18" customHeight="1">
      <c r="F7" s="2"/>
      <c r="G7" s="4" t="s">
        <v>3</v>
      </c>
    </row>
    <row r="8" spans="1:9" ht="18" customHeight="1">
      <c r="F8" s="2"/>
      <c r="G8" s="5" t="s">
        <v>4</v>
      </c>
    </row>
    <row r="9" spans="1:9" ht="18" customHeight="1">
      <c r="F9" s="2"/>
      <c r="G9" s="5" t="s">
        <v>5</v>
      </c>
    </row>
    <row r="10" spans="1:9" ht="18" customHeight="1">
      <c r="F10" s="2"/>
      <c r="G10" s="6" t="s">
        <v>6</v>
      </c>
    </row>
    <row r="11" spans="1:9" ht="26.25" customHeight="1">
      <c r="B11" s="7"/>
      <c r="C11" s="7"/>
      <c r="D11" s="7"/>
      <c r="E11" s="7"/>
      <c r="F11" s="157" t="s">
        <v>7</v>
      </c>
      <c r="G11" s="157"/>
    </row>
    <row r="12" spans="1:9" ht="56.25" customHeight="1">
      <c r="A12" s="158" t="s">
        <v>8</v>
      </c>
      <c r="B12" s="159"/>
      <c r="C12" s="159"/>
      <c r="D12" s="159"/>
      <c r="E12" s="159"/>
      <c r="F12" s="159"/>
      <c r="G12" s="159"/>
    </row>
    <row r="13" spans="1:9" ht="28.5" customHeight="1">
      <c r="A13" s="8" t="s">
        <v>9</v>
      </c>
      <c r="B13" s="9" t="s">
        <v>10</v>
      </c>
      <c r="C13" s="9" t="s">
        <v>11</v>
      </c>
      <c r="D13" s="10" t="s">
        <v>12</v>
      </c>
      <c r="E13" s="9" t="s">
        <v>13</v>
      </c>
      <c r="F13" s="9" t="s">
        <v>14</v>
      </c>
      <c r="G13" s="11" t="s">
        <v>15</v>
      </c>
    </row>
    <row r="14" spans="1:9" ht="28.5" customHeight="1">
      <c r="A14" s="8"/>
      <c r="B14" s="9"/>
      <c r="C14" s="9"/>
      <c r="D14" s="10"/>
      <c r="E14" s="9"/>
      <c r="F14" s="12" t="s">
        <v>16</v>
      </c>
      <c r="G14" s="13">
        <f>G15+G240</f>
        <v>193546.33300000001</v>
      </c>
      <c r="I14" s="14"/>
    </row>
    <row r="15" spans="1:9" ht="28.5" customHeight="1">
      <c r="A15" s="15" t="s">
        <v>17</v>
      </c>
      <c r="B15" s="15"/>
      <c r="C15" s="15"/>
      <c r="D15" s="15"/>
      <c r="E15" s="15"/>
      <c r="F15" s="16" t="s">
        <v>18</v>
      </c>
      <c r="G15" s="17">
        <f>G16+G50+G57+G63+G110+G175+G207+G217</f>
        <v>192924.14</v>
      </c>
      <c r="H15" s="14"/>
    </row>
    <row r="16" spans="1:9" ht="18" customHeight="1">
      <c r="A16" s="18"/>
      <c r="B16" s="19" t="s">
        <v>19</v>
      </c>
      <c r="C16" s="19" t="s">
        <v>20</v>
      </c>
      <c r="D16" s="20"/>
      <c r="E16" s="20"/>
      <c r="F16" s="21" t="s">
        <v>21</v>
      </c>
      <c r="G16" s="22">
        <f>G17+G27+G32</f>
        <v>23078.896999999997</v>
      </c>
      <c r="H16" s="14"/>
    </row>
    <row r="17" spans="1:7" ht="64.5" customHeight="1">
      <c r="A17" s="18"/>
      <c r="B17" s="23" t="s">
        <v>19</v>
      </c>
      <c r="C17" s="23" t="s">
        <v>22</v>
      </c>
      <c r="D17" s="24"/>
      <c r="E17" s="24"/>
      <c r="F17" s="25" t="s">
        <v>23</v>
      </c>
      <c r="G17" s="26">
        <f>G19</f>
        <v>7432.4470000000001</v>
      </c>
    </row>
    <row r="18" spans="1:7" ht="30.75" customHeight="1">
      <c r="A18" s="18"/>
      <c r="B18" s="10" t="s">
        <v>19</v>
      </c>
      <c r="C18" s="10" t="s">
        <v>22</v>
      </c>
      <c r="D18" s="10" t="s">
        <v>24</v>
      </c>
      <c r="E18" s="10"/>
      <c r="F18" s="27" t="s">
        <v>25</v>
      </c>
      <c r="G18" s="28">
        <f>G19</f>
        <v>7432.4470000000001</v>
      </c>
    </row>
    <row r="19" spans="1:7" ht="32.25" customHeight="1">
      <c r="A19" s="18"/>
      <c r="B19" s="10" t="s">
        <v>19</v>
      </c>
      <c r="C19" s="10" t="s">
        <v>22</v>
      </c>
      <c r="D19" s="10" t="s">
        <v>26</v>
      </c>
      <c r="E19" s="10"/>
      <c r="F19" s="27" t="s">
        <v>27</v>
      </c>
      <c r="G19" s="28">
        <f>G20+G24</f>
        <v>7432.4470000000001</v>
      </c>
    </row>
    <row r="20" spans="1:7" ht="33" customHeight="1">
      <c r="A20" s="18"/>
      <c r="B20" s="10" t="s">
        <v>19</v>
      </c>
      <c r="C20" s="10" t="s">
        <v>22</v>
      </c>
      <c r="D20" s="10" t="s">
        <v>28</v>
      </c>
      <c r="E20" s="10"/>
      <c r="F20" s="27" t="s">
        <v>29</v>
      </c>
      <c r="G20" s="28">
        <f>G21+G22+G23</f>
        <v>6185.6989999999996</v>
      </c>
    </row>
    <row r="21" spans="1:7" ht="50.25" customHeight="1">
      <c r="A21" s="18"/>
      <c r="B21" s="29" t="s">
        <v>19</v>
      </c>
      <c r="C21" s="29" t="s">
        <v>22</v>
      </c>
      <c r="D21" s="29" t="s">
        <v>30</v>
      </c>
      <c r="E21" s="29" t="s">
        <v>31</v>
      </c>
      <c r="F21" s="30" t="s">
        <v>32</v>
      </c>
      <c r="G21" s="31">
        <f>4539.381</f>
        <v>4539.3810000000003</v>
      </c>
    </row>
    <row r="22" spans="1:7" ht="31.5" customHeight="1">
      <c r="A22" s="18"/>
      <c r="B22" s="29" t="s">
        <v>19</v>
      </c>
      <c r="C22" s="29" t="s">
        <v>22</v>
      </c>
      <c r="D22" s="29" t="s">
        <v>30</v>
      </c>
      <c r="E22" s="29" t="s">
        <v>33</v>
      </c>
      <c r="F22" s="30" t="s">
        <v>34</v>
      </c>
      <c r="G22" s="31">
        <f>1129.431+515.661</f>
        <v>1645.0920000000001</v>
      </c>
    </row>
    <row r="23" spans="1:7" ht="24.75" customHeight="1">
      <c r="A23" s="18"/>
      <c r="B23" s="29" t="s">
        <v>19</v>
      </c>
      <c r="C23" s="29" t="s">
        <v>22</v>
      </c>
      <c r="D23" s="29" t="s">
        <v>30</v>
      </c>
      <c r="E23" s="29" t="s">
        <v>35</v>
      </c>
      <c r="F23" s="30" t="s">
        <v>36</v>
      </c>
      <c r="G23" s="31">
        <v>1.226</v>
      </c>
    </row>
    <row r="24" spans="1:7" ht="24.75" customHeight="1">
      <c r="A24" s="18"/>
      <c r="B24" s="10" t="s">
        <v>19</v>
      </c>
      <c r="C24" s="10" t="s">
        <v>22</v>
      </c>
      <c r="D24" s="10" t="s">
        <v>37</v>
      </c>
      <c r="E24" s="10"/>
      <c r="F24" s="32" t="s">
        <v>38</v>
      </c>
      <c r="G24" s="28">
        <f>G25+G26</f>
        <v>1246.748</v>
      </c>
    </row>
    <row r="25" spans="1:7" ht="43.5" customHeight="1">
      <c r="A25" s="18"/>
      <c r="B25" s="29" t="s">
        <v>19</v>
      </c>
      <c r="C25" s="29" t="s">
        <v>22</v>
      </c>
      <c r="D25" s="29" t="s">
        <v>37</v>
      </c>
      <c r="E25" s="29" t="s">
        <v>31</v>
      </c>
      <c r="F25" s="30" t="s">
        <v>32</v>
      </c>
      <c r="G25" s="31">
        <f>'[1]Приложение 3'!F25</f>
        <v>1246.748</v>
      </c>
    </row>
    <row r="26" spans="1:7" ht="36.75" customHeight="1">
      <c r="A26" s="18"/>
      <c r="B26" s="29" t="s">
        <v>19</v>
      </c>
      <c r="C26" s="29" t="s">
        <v>22</v>
      </c>
      <c r="D26" s="29" t="s">
        <v>37</v>
      </c>
      <c r="E26" s="29" t="s">
        <v>33</v>
      </c>
      <c r="F26" s="30" t="s">
        <v>34</v>
      </c>
      <c r="G26" s="31">
        <f>'[1]Приложение 3'!F26</f>
        <v>0</v>
      </c>
    </row>
    <row r="27" spans="1:7" ht="24.75" customHeight="1">
      <c r="A27" s="18"/>
      <c r="B27" s="33" t="s">
        <v>39</v>
      </c>
      <c r="C27" s="33" t="s">
        <v>40</v>
      </c>
      <c r="D27" s="33"/>
      <c r="E27" s="33"/>
      <c r="F27" s="34" t="s">
        <v>41</v>
      </c>
      <c r="G27" s="35">
        <f>G30</f>
        <v>150</v>
      </c>
    </row>
    <row r="28" spans="1:7" ht="28.5" customHeight="1">
      <c r="A28" s="18"/>
      <c r="B28" s="36" t="s">
        <v>19</v>
      </c>
      <c r="C28" s="36" t="s">
        <v>40</v>
      </c>
      <c r="D28" s="36" t="s">
        <v>24</v>
      </c>
      <c r="E28" s="36"/>
      <c r="F28" s="37" t="s">
        <v>25</v>
      </c>
      <c r="G28" s="38">
        <f>G29</f>
        <v>150</v>
      </c>
    </row>
    <row r="29" spans="1:7" ht="28.5" customHeight="1">
      <c r="A29" s="18"/>
      <c r="B29" s="36" t="s">
        <v>19</v>
      </c>
      <c r="C29" s="36" t="s">
        <v>40</v>
      </c>
      <c r="D29" s="36" t="s">
        <v>42</v>
      </c>
      <c r="E29" s="36"/>
      <c r="F29" s="37" t="s">
        <v>43</v>
      </c>
      <c r="G29" s="38">
        <f>G30</f>
        <v>150</v>
      </c>
    </row>
    <row r="30" spans="1:7" ht="28.5" customHeight="1">
      <c r="A30" s="18"/>
      <c r="B30" s="36" t="s">
        <v>19</v>
      </c>
      <c r="C30" s="36" t="s">
        <v>40</v>
      </c>
      <c r="D30" s="36" t="s">
        <v>44</v>
      </c>
      <c r="E30" s="36"/>
      <c r="F30" s="37" t="s">
        <v>45</v>
      </c>
      <c r="G30" s="38">
        <f>G31</f>
        <v>150</v>
      </c>
    </row>
    <row r="31" spans="1:7" ht="18" customHeight="1">
      <c r="A31" s="18"/>
      <c r="B31" s="39" t="s">
        <v>19</v>
      </c>
      <c r="C31" s="39" t="s">
        <v>40</v>
      </c>
      <c r="D31" s="39" t="s">
        <v>44</v>
      </c>
      <c r="E31" s="39" t="s">
        <v>35</v>
      </c>
      <c r="F31" s="30" t="s">
        <v>36</v>
      </c>
      <c r="G31" s="31">
        <v>150</v>
      </c>
    </row>
    <row r="32" spans="1:7" ht="34.5" customHeight="1">
      <c r="A32" s="18"/>
      <c r="B32" s="33" t="s">
        <v>19</v>
      </c>
      <c r="C32" s="33" t="s">
        <v>46</v>
      </c>
      <c r="D32" s="33"/>
      <c r="E32" s="33"/>
      <c r="F32" s="34" t="s">
        <v>47</v>
      </c>
      <c r="G32" s="35">
        <f>G33</f>
        <v>15496.449999999999</v>
      </c>
    </row>
    <row r="33" spans="1:10" s="41" customFormat="1" ht="27.75" customHeight="1">
      <c r="A33" s="40"/>
      <c r="B33" s="36" t="s">
        <v>19</v>
      </c>
      <c r="C33" s="36" t="s">
        <v>46</v>
      </c>
      <c r="D33" s="10" t="s">
        <v>24</v>
      </c>
      <c r="E33" s="10"/>
      <c r="F33" s="27" t="s">
        <v>25</v>
      </c>
      <c r="G33" s="28">
        <f>G34+G45</f>
        <v>15496.449999999999</v>
      </c>
      <c r="J33" s="42"/>
    </row>
    <row r="34" spans="1:10" ht="36.75" customHeight="1">
      <c r="A34" s="18"/>
      <c r="B34" s="43" t="s">
        <v>19</v>
      </c>
      <c r="C34" s="43" t="s">
        <v>46</v>
      </c>
      <c r="D34" s="44" t="s">
        <v>48</v>
      </c>
      <c r="E34" s="44"/>
      <c r="F34" s="45" t="s">
        <v>49</v>
      </c>
      <c r="G34" s="46">
        <f>G35+G39+G41</f>
        <v>15486.3</v>
      </c>
    </row>
    <row r="35" spans="1:10" ht="36" customHeight="1">
      <c r="A35" s="18"/>
      <c r="B35" s="44" t="s">
        <v>19</v>
      </c>
      <c r="C35" s="44" t="s">
        <v>46</v>
      </c>
      <c r="D35" s="44" t="s">
        <v>50</v>
      </c>
      <c r="E35" s="44"/>
      <c r="F35" s="45" t="s">
        <v>51</v>
      </c>
      <c r="G35" s="46">
        <f>G36+G37+G38</f>
        <v>14530.143999999998</v>
      </c>
    </row>
    <row r="36" spans="1:10" ht="47.25" customHeight="1">
      <c r="A36" s="18"/>
      <c r="B36" s="47" t="s">
        <v>19</v>
      </c>
      <c r="C36" s="47" t="s">
        <v>46</v>
      </c>
      <c r="D36" s="47" t="s">
        <v>50</v>
      </c>
      <c r="E36" s="47" t="s">
        <v>31</v>
      </c>
      <c r="F36" s="48" t="s">
        <v>32</v>
      </c>
      <c r="G36" s="49">
        <v>12828.481</v>
      </c>
    </row>
    <row r="37" spans="1:10" ht="39.75" customHeight="1">
      <c r="A37" s="18"/>
      <c r="B37" s="47" t="s">
        <v>19</v>
      </c>
      <c r="C37" s="47" t="s">
        <v>46</v>
      </c>
      <c r="D37" s="47" t="s">
        <v>50</v>
      </c>
      <c r="E37" s="47" t="s">
        <v>33</v>
      </c>
      <c r="F37" s="30" t="s">
        <v>34</v>
      </c>
      <c r="G37" s="50">
        <v>1698.424</v>
      </c>
    </row>
    <row r="38" spans="1:10" ht="39.75" customHeight="1">
      <c r="A38" s="18"/>
      <c r="B38" s="39" t="s">
        <v>19</v>
      </c>
      <c r="C38" s="39" t="s">
        <v>46</v>
      </c>
      <c r="D38" s="47" t="s">
        <v>50</v>
      </c>
      <c r="E38" s="39" t="s">
        <v>35</v>
      </c>
      <c r="F38" s="30" t="s">
        <v>36</v>
      </c>
      <c r="G38" s="51">
        <v>3.2389999999999999</v>
      </c>
      <c r="H38" s="52"/>
    </row>
    <row r="39" spans="1:10" ht="39.75" customHeight="1">
      <c r="A39" s="18"/>
      <c r="B39" s="36" t="s">
        <v>19</v>
      </c>
      <c r="C39" s="36" t="s">
        <v>46</v>
      </c>
      <c r="D39" s="36" t="s">
        <v>52</v>
      </c>
      <c r="E39" s="36"/>
      <c r="F39" s="32" t="s">
        <v>53</v>
      </c>
      <c r="G39" s="53">
        <f>G40</f>
        <v>289</v>
      </c>
    </row>
    <row r="40" spans="1:10" ht="34.5" customHeight="1">
      <c r="A40" s="18"/>
      <c r="B40" s="39" t="s">
        <v>19</v>
      </c>
      <c r="C40" s="39" t="s">
        <v>46</v>
      </c>
      <c r="D40" s="39" t="s">
        <v>52</v>
      </c>
      <c r="E40" s="39" t="s">
        <v>33</v>
      </c>
      <c r="F40" s="30" t="s">
        <v>34</v>
      </c>
      <c r="G40" s="31">
        <f>'[1]Приложение 3'!F46</f>
        <v>289</v>
      </c>
    </row>
    <row r="41" spans="1:10" ht="34.5" customHeight="1">
      <c r="A41" s="18"/>
      <c r="B41" s="36" t="s">
        <v>19</v>
      </c>
      <c r="C41" s="36" t="s">
        <v>46</v>
      </c>
      <c r="D41" s="36" t="s">
        <v>54</v>
      </c>
      <c r="E41" s="36"/>
      <c r="F41" s="37" t="s">
        <v>55</v>
      </c>
      <c r="G41" s="53">
        <f>G42+G44+G43</f>
        <v>667.15600000000006</v>
      </c>
    </row>
    <row r="42" spans="1:10" ht="34.5" customHeight="1">
      <c r="A42" s="18"/>
      <c r="B42" s="39" t="s">
        <v>19</v>
      </c>
      <c r="C42" s="39" t="s">
        <v>46</v>
      </c>
      <c r="D42" s="39" t="s">
        <v>54</v>
      </c>
      <c r="E42" s="39" t="s">
        <v>33</v>
      </c>
      <c r="F42" s="30" t="s">
        <v>34</v>
      </c>
      <c r="G42" s="54">
        <f>452.437-6.323+100+45.7</f>
        <v>591.81400000000008</v>
      </c>
    </row>
    <row r="43" spans="1:10" ht="34.5" customHeight="1">
      <c r="A43" s="18"/>
      <c r="B43" s="55" t="s">
        <v>19</v>
      </c>
      <c r="C43" s="55" t="s">
        <v>46</v>
      </c>
      <c r="D43" s="55" t="s">
        <v>54</v>
      </c>
      <c r="E43" s="55" t="s">
        <v>56</v>
      </c>
      <c r="F43" s="56" t="s">
        <v>57</v>
      </c>
      <c r="G43" s="54">
        <f>9.374+2.735</f>
        <v>12.109</v>
      </c>
    </row>
    <row r="44" spans="1:10" ht="34.5" customHeight="1">
      <c r="A44" s="18"/>
      <c r="B44" s="39" t="s">
        <v>19</v>
      </c>
      <c r="C44" s="39" t="s">
        <v>46</v>
      </c>
      <c r="D44" s="39" t="s">
        <v>54</v>
      </c>
      <c r="E44" s="39" t="s">
        <v>35</v>
      </c>
      <c r="F44" s="30" t="s">
        <v>36</v>
      </c>
      <c r="G44" s="57">
        <f>37.5+19.41+6.323</f>
        <v>63.232999999999997</v>
      </c>
    </row>
    <row r="45" spans="1:10" ht="34.5" customHeight="1">
      <c r="A45" s="18"/>
      <c r="B45" s="36" t="s">
        <v>19</v>
      </c>
      <c r="C45" s="36" t="s">
        <v>46</v>
      </c>
      <c r="D45" s="58">
        <v>9950000000</v>
      </c>
      <c r="E45" s="59"/>
      <c r="F45" s="60" t="s">
        <v>58</v>
      </c>
      <c r="G45" s="61">
        <f>G46+G48</f>
        <v>10.15</v>
      </c>
    </row>
    <row r="46" spans="1:10" ht="57.75" customHeight="1">
      <c r="A46" s="18"/>
      <c r="B46" s="36" t="s">
        <v>19</v>
      </c>
      <c r="C46" s="36" t="s">
        <v>46</v>
      </c>
      <c r="D46" s="58">
        <v>9950010540</v>
      </c>
      <c r="E46" s="59"/>
      <c r="F46" s="60" t="s">
        <v>59</v>
      </c>
      <c r="G46" s="61">
        <f>G47</f>
        <v>0.15</v>
      </c>
    </row>
    <row r="47" spans="1:10" ht="34.5" customHeight="1">
      <c r="A47" s="18"/>
      <c r="B47" s="39" t="s">
        <v>19</v>
      </c>
      <c r="C47" s="39" t="s">
        <v>46</v>
      </c>
      <c r="D47" s="62">
        <v>9950010540</v>
      </c>
      <c r="E47" s="39" t="s">
        <v>33</v>
      </c>
      <c r="F47" s="30" t="s">
        <v>34</v>
      </c>
      <c r="G47" s="51">
        <v>0.15</v>
      </c>
    </row>
    <row r="48" spans="1:10" ht="34.5" customHeight="1">
      <c r="A48" s="18"/>
      <c r="B48" s="63" t="s">
        <v>19</v>
      </c>
      <c r="C48" s="63" t="s">
        <v>46</v>
      </c>
      <c r="D48" s="64">
        <v>9950020740</v>
      </c>
      <c r="E48" s="65"/>
      <c r="F48" s="66" t="s">
        <v>60</v>
      </c>
      <c r="G48" s="67">
        <f>G49</f>
        <v>10</v>
      </c>
    </row>
    <row r="49" spans="1:8" ht="34.5" customHeight="1">
      <c r="A49" s="18"/>
      <c r="B49" s="68" t="s">
        <v>19</v>
      </c>
      <c r="C49" s="68" t="s">
        <v>46</v>
      </c>
      <c r="D49" s="64">
        <v>9950020740</v>
      </c>
      <c r="E49" s="68" t="s">
        <v>33</v>
      </c>
      <c r="F49" s="69" t="s">
        <v>34</v>
      </c>
      <c r="G49" s="70">
        <v>10</v>
      </c>
    </row>
    <row r="50" spans="1:8" ht="21.75" customHeight="1">
      <c r="A50" s="18"/>
      <c r="B50" s="71" t="s">
        <v>61</v>
      </c>
      <c r="C50" s="71" t="s">
        <v>20</v>
      </c>
      <c r="D50" s="20"/>
      <c r="E50" s="20"/>
      <c r="F50" s="21" t="s">
        <v>62</v>
      </c>
      <c r="G50" s="22">
        <f>G51</f>
        <v>286.8</v>
      </c>
    </row>
    <row r="51" spans="1:8" ht="21.75" customHeight="1">
      <c r="A51" s="18"/>
      <c r="B51" s="33" t="s">
        <v>61</v>
      </c>
      <c r="C51" s="33" t="s">
        <v>63</v>
      </c>
      <c r="D51" s="24"/>
      <c r="E51" s="24"/>
      <c r="F51" s="34" t="s">
        <v>64</v>
      </c>
      <c r="G51" s="26">
        <f>G53</f>
        <v>286.8</v>
      </c>
    </row>
    <row r="52" spans="1:8" ht="36" customHeight="1">
      <c r="A52" s="18"/>
      <c r="B52" s="36" t="s">
        <v>61</v>
      </c>
      <c r="C52" s="36" t="s">
        <v>63</v>
      </c>
      <c r="D52" s="10" t="s">
        <v>24</v>
      </c>
      <c r="E52" s="10"/>
      <c r="F52" s="27" t="s">
        <v>25</v>
      </c>
      <c r="G52" s="28">
        <f>G53</f>
        <v>286.8</v>
      </c>
    </row>
    <row r="53" spans="1:8" ht="36" customHeight="1">
      <c r="A53" s="18"/>
      <c r="B53" s="36" t="s">
        <v>61</v>
      </c>
      <c r="C53" s="36" t="s">
        <v>63</v>
      </c>
      <c r="D53" s="58">
        <v>9950000000</v>
      </c>
      <c r="E53" s="59"/>
      <c r="F53" s="60" t="s">
        <v>58</v>
      </c>
      <c r="G53" s="28">
        <f>G54</f>
        <v>286.8</v>
      </c>
    </row>
    <row r="54" spans="1:8" ht="36" customHeight="1">
      <c r="A54" s="18"/>
      <c r="B54" s="36" t="s">
        <v>61</v>
      </c>
      <c r="C54" s="36" t="s">
        <v>63</v>
      </c>
      <c r="D54" s="36" t="s">
        <v>65</v>
      </c>
      <c r="E54" s="36"/>
      <c r="F54" s="37" t="s">
        <v>66</v>
      </c>
      <c r="G54" s="28">
        <f>G55+G56</f>
        <v>286.8</v>
      </c>
    </row>
    <row r="55" spans="1:8" ht="44.25" customHeight="1">
      <c r="A55" s="18"/>
      <c r="B55" s="29" t="s">
        <v>61</v>
      </c>
      <c r="C55" s="29" t="s">
        <v>63</v>
      </c>
      <c r="D55" s="39" t="s">
        <v>65</v>
      </c>
      <c r="E55" s="29" t="s">
        <v>31</v>
      </c>
      <c r="F55" s="30" t="s">
        <v>32</v>
      </c>
      <c r="G55" s="31">
        <v>257.67</v>
      </c>
    </row>
    <row r="56" spans="1:8" ht="37.5" customHeight="1">
      <c r="A56" s="18"/>
      <c r="B56" s="29" t="s">
        <v>61</v>
      </c>
      <c r="C56" s="29" t="s">
        <v>63</v>
      </c>
      <c r="D56" s="47" t="s">
        <v>65</v>
      </c>
      <c r="E56" s="29" t="s">
        <v>33</v>
      </c>
      <c r="F56" s="30" t="s">
        <v>67</v>
      </c>
      <c r="G56" s="31">
        <v>29.13</v>
      </c>
    </row>
    <row r="57" spans="1:8" ht="44.25" customHeight="1">
      <c r="A57" s="18"/>
      <c r="B57" s="19" t="s">
        <v>63</v>
      </c>
      <c r="C57" s="19" t="s">
        <v>20</v>
      </c>
      <c r="D57" s="19"/>
      <c r="E57" s="19"/>
      <c r="F57" s="21" t="s">
        <v>68</v>
      </c>
      <c r="G57" s="72">
        <f>G58</f>
        <v>1189.3309999999999</v>
      </c>
    </row>
    <row r="58" spans="1:8" ht="56.25" customHeight="1">
      <c r="A58" s="18"/>
      <c r="B58" s="23" t="s">
        <v>63</v>
      </c>
      <c r="C58" s="23" t="s">
        <v>69</v>
      </c>
      <c r="D58" s="23"/>
      <c r="E58" s="23"/>
      <c r="F58" s="25" t="s">
        <v>70</v>
      </c>
      <c r="G58" s="73">
        <f>G59</f>
        <v>1189.3309999999999</v>
      </c>
      <c r="H58" s="74"/>
    </row>
    <row r="59" spans="1:8" ht="27.75" customHeight="1">
      <c r="A59" s="18"/>
      <c r="B59" s="10" t="s">
        <v>63</v>
      </c>
      <c r="C59" s="10" t="s">
        <v>69</v>
      </c>
      <c r="D59" s="10" t="s">
        <v>24</v>
      </c>
      <c r="E59" s="10"/>
      <c r="F59" s="27" t="s">
        <v>25</v>
      </c>
      <c r="G59" s="75">
        <f>G60</f>
        <v>1189.3309999999999</v>
      </c>
    </row>
    <row r="60" spans="1:8" ht="36.75" customHeight="1">
      <c r="A60" s="18"/>
      <c r="B60" s="10" t="s">
        <v>63</v>
      </c>
      <c r="C60" s="10" t="s">
        <v>69</v>
      </c>
      <c r="D60" s="44" t="s">
        <v>48</v>
      </c>
      <c r="E60" s="44"/>
      <c r="F60" s="45" t="s">
        <v>49</v>
      </c>
      <c r="G60" s="75">
        <f>G61</f>
        <v>1189.3309999999999</v>
      </c>
    </row>
    <row r="61" spans="1:8" ht="36.75" customHeight="1">
      <c r="A61" s="18"/>
      <c r="B61" s="10" t="s">
        <v>63</v>
      </c>
      <c r="C61" s="10" t="s">
        <v>69</v>
      </c>
      <c r="D61" s="10" t="s">
        <v>71</v>
      </c>
      <c r="E61" s="10"/>
      <c r="F61" s="27" t="s">
        <v>72</v>
      </c>
      <c r="G61" s="75">
        <f>G62</f>
        <v>1189.3309999999999</v>
      </c>
    </row>
    <row r="62" spans="1:8" ht="33" customHeight="1">
      <c r="A62" s="18"/>
      <c r="B62" s="29" t="s">
        <v>63</v>
      </c>
      <c r="C62" s="29" t="s">
        <v>69</v>
      </c>
      <c r="D62" s="29" t="s">
        <v>71</v>
      </c>
      <c r="E62" s="29" t="s">
        <v>33</v>
      </c>
      <c r="F62" s="30" t="s">
        <v>34</v>
      </c>
      <c r="G62" s="76">
        <f>'[1]Приложение 3'!F68</f>
        <v>1189.3309999999999</v>
      </c>
    </row>
    <row r="63" spans="1:8" ht="29.25" customHeight="1">
      <c r="A63" s="18"/>
      <c r="B63" s="19" t="s">
        <v>22</v>
      </c>
      <c r="C63" s="19" t="s">
        <v>20</v>
      </c>
      <c r="D63" s="19"/>
      <c r="E63" s="19"/>
      <c r="F63" s="21" t="s">
        <v>73</v>
      </c>
      <c r="G63" s="22">
        <f>G64+G98</f>
        <v>33057.056999999993</v>
      </c>
    </row>
    <row r="64" spans="1:8" ht="28.5" customHeight="1">
      <c r="A64" s="18"/>
      <c r="B64" s="23" t="s">
        <v>22</v>
      </c>
      <c r="C64" s="23" t="s">
        <v>74</v>
      </c>
      <c r="D64" s="23"/>
      <c r="E64" s="23"/>
      <c r="F64" s="34" t="s">
        <v>75</v>
      </c>
      <c r="G64" s="26">
        <f>G65+G69</f>
        <v>32811.784999999996</v>
      </c>
    </row>
    <row r="65" spans="1:7" ht="64.5" hidden="1" customHeight="1">
      <c r="A65" s="18"/>
      <c r="B65" s="10" t="s">
        <v>22</v>
      </c>
      <c r="C65" s="10" t="s">
        <v>74</v>
      </c>
      <c r="D65" s="10" t="s">
        <v>24</v>
      </c>
      <c r="E65" s="10"/>
      <c r="F65" s="27" t="s">
        <v>25</v>
      </c>
      <c r="G65" s="77">
        <f>G66</f>
        <v>0</v>
      </c>
    </row>
    <row r="66" spans="1:7" ht="26" hidden="1">
      <c r="A66" s="18"/>
      <c r="B66" s="10" t="s">
        <v>22</v>
      </c>
      <c r="C66" s="10" t="s">
        <v>74</v>
      </c>
      <c r="D66" s="10" t="s">
        <v>48</v>
      </c>
      <c r="E66" s="10"/>
      <c r="F66" s="32" t="s">
        <v>76</v>
      </c>
      <c r="G66" s="77">
        <f>G67</f>
        <v>0</v>
      </c>
    </row>
    <row r="67" spans="1:7" ht="64.5" hidden="1" customHeight="1">
      <c r="A67" s="18"/>
      <c r="B67" s="10" t="s">
        <v>22</v>
      </c>
      <c r="C67" s="10" t="s">
        <v>74</v>
      </c>
      <c r="D67" s="10" t="s">
        <v>77</v>
      </c>
      <c r="E67" s="10"/>
      <c r="F67" s="32" t="s">
        <v>78</v>
      </c>
      <c r="G67" s="77">
        <f>G68</f>
        <v>0</v>
      </c>
    </row>
    <row r="68" spans="1:7" s="41" customFormat="1" ht="64.5" hidden="1" customHeight="1">
      <c r="A68" s="40"/>
      <c r="B68" s="29" t="s">
        <v>22</v>
      </c>
      <c r="C68" s="29" t="s">
        <v>74</v>
      </c>
      <c r="D68" s="29" t="s">
        <v>77</v>
      </c>
      <c r="E68" s="29" t="s">
        <v>33</v>
      </c>
      <c r="F68" s="30" t="s">
        <v>34</v>
      </c>
      <c r="G68" s="31"/>
    </row>
    <row r="69" spans="1:7" s="41" customFormat="1" ht="43.5" customHeight="1">
      <c r="A69" s="40"/>
      <c r="B69" s="78" t="s">
        <v>22</v>
      </c>
      <c r="C69" s="78" t="s">
        <v>74</v>
      </c>
      <c r="D69" s="78" t="s">
        <v>79</v>
      </c>
      <c r="E69" s="78"/>
      <c r="F69" s="79" t="s">
        <v>80</v>
      </c>
      <c r="G69" s="80">
        <f>G70+G79</f>
        <v>32811.784999999996</v>
      </c>
    </row>
    <row r="70" spans="1:7" s="41" customFormat="1" ht="45.75" customHeight="1">
      <c r="A70" s="40"/>
      <c r="B70" s="78" t="s">
        <v>22</v>
      </c>
      <c r="C70" s="78" t="s">
        <v>74</v>
      </c>
      <c r="D70" s="78" t="s">
        <v>81</v>
      </c>
      <c r="E70" s="78"/>
      <c r="F70" s="81" t="s">
        <v>82</v>
      </c>
      <c r="G70" s="82">
        <f>G71+G73+G75+G77</f>
        <v>24361.762999999999</v>
      </c>
    </row>
    <row r="71" spans="1:7" s="41" customFormat="1" ht="29.25" customHeight="1">
      <c r="A71" s="40"/>
      <c r="B71" s="83" t="s">
        <v>22</v>
      </c>
      <c r="C71" s="83" t="s">
        <v>74</v>
      </c>
      <c r="D71" s="84" t="s">
        <v>83</v>
      </c>
      <c r="E71" s="84"/>
      <c r="F71" s="85" t="s">
        <v>84</v>
      </c>
      <c r="G71" s="86">
        <f>G72</f>
        <v>11936.400000000001</v>
      </c>
    </row>
    <row r="72" spans="1:7" s="41" customFormat="1" ht="30" customHeight="1">
      <c r="A72" s="40"/>
      <c r="B72" s="55" t="s">
        <v>22</v>
      </c>
      <c r="C72" s="55" t="s">
        <v>74</v>
      </c>
      <c r="D72" s="87" t="s">
        <v>83</v>
      </c>
      <c r="E72" s="87" t="s">
        <v>33</v>
      </c>
      <c r="F72" s="88" t="s">
        <v>34</v>
      </c>
      <c r="G72" s="89">
        <f>7009.6+515.91+4410.89</f>
        <v>11936.400000000001</v>
      </c>
    </row>
    <row r="73" spans="1:7" s="41" customFormat="1" ht="36.75" customHeight="1">
      <c r="A73" s="40"/>
      <c r="B73" s="83" t="s">
        <v>22</v>
      </c>
      <c r="C73" s="83" t="s">
        <v>74</v>
      </c>
      <c r="D73" s="83" t="s">
        <v>85</v>
      </c>
      <c r="E73" s="83"/>
      <c r="F73" s="90" t="s">
        <v>86</v>
      </c>
      <c r="G73" s="91">
        <f>G74</f>
        <v>3178.3530000000001</v>
      </c>
    </row>
    <row r="74" spans="1:7" s="41" customFormat="1" ht="25.5" customHeight="1">
      <c r="A74" s="40"/>
      <c r="B74" s="55" t="s">
        <v>22</v>
      </c>
      <c r="C74" s="55" t="s">
        <v>74</v>
      </c>
      <c r="D74" s="55" t="s">
        <v>85</v>
      </c>
      <c r="E74" s="87" t="s">
        <v>33</v>
      </c>
      <c r="F74" s="88" t="s">
        <v>34</v>
      </c>
      <c r="G74" s="92">
        <f>3551.229-372.876</f>
        <v>3178.3530000000001</v>
      </c>
    </row>
    <row r="75" spans="1:7" s="41" customFormat="1" ht="29.25" customHeight="1">
      <c r="A75" s="40"/>
      <c r="B75" s="83" t="s">
        <v>22</v>
      </c>
      <c r="C75" s="83" t="s">
        <v>74</v>
      </c>
      <c r="D75" s="83" t="s">
        <v>87</v>
      </c>
      <c r="E75" s="83"/>
      <c r="F75" s="90" t="s">
        <v>88</v>
      </c>
      <c r="G75" s="91">
        <f>G76</f>
        <v>2852.89</v>
      </c>
    </row>
    <row r="76" spans="1:7" s="41" customFormat="1" ht="29.25" customHeight="1">
      <c r="A76" s="40"/>
      <c r="B76" s="55" t="s">
        <v>22</v>
      </c>
      <c r="C76" s="55" t="s">
        <v>74</v>
      </c>
      <c r="D76" s="55" t="s">
        <v>87</v>
      </c>
      <c r="E76" s="87" t="s">
        <v>33</v>
      </c>
      <c r="F76" s="88" t="s">
        <v>34</v>
      </c>
      <c r="G76" s="92">
        <f>3187.586-334.696</f>
        <v>2852.89</v>
      </c>
    </row>
    <row r="77" spans="1:7" s="41" customFormat="1" ht="27.75" customHeight="1">
      <c r="A77" s="40"/>
      <c r="B77" s="83" t="s">
        <v>22</v>
      </c>
      <c r="C77" s="83" t="s">
        <v>74</v>
      </c>
      <c r="D77" s="83" t="s">
        <v>89</v>
      </c>
      <c r="E77" s="83"/>
      <c r="F77" s="90" t="s">
        <v>90</v>
      </c>
      <c r="G77" s="91">
        <f>G78</f>
        <v>6394.12</v>
      </c>
    </row>
    <row r="78" spans="1:7" s="41" customFormat="1" ht="30" customHeight="1">
      <c r="A78" s="40"/>
      <c r="B78" s="55" t="s">
        <v>22</v>
      </c>
      <c r="C78" s="55" t="s">
        <v>74</v>
      </c>
      <c r="D78" s="55" t="s">
        <v>89</v>
      </c>
      <c r="E78" s="87" t="s">
        <v>33</v>
      </c>
      <c r="F78" s="88" t="s">
        <v>34</v>
      </c>
      <c r="G78" s="92">
        <v>6394.12</v>
      </c>
    </row>
    <row r="79" spans="1:7" s="41" customFormat="1" ht="47.25" customHeight="1">
      <c r="A79" s="40"/>
      <c r="B79" s="93" t="s">
        <v>22</v>
      </c>
      <c r="C79" s="93" t="s">
        <v>74</v>
      </c>
      <c r="D79" s="83" t="s">
        <v>91</v>
      </c>
      <c r="E79" s="83"/>
      <c r="F79" s="94" t="s">
        <v>92</v>
      </c>
      <c r="G79" s="80">
        <f>G80+G82+G84+G88+G86+G90+G92+G94+G96</f>
        <v>8450.021999999999</v>
      </c>
    </row>
    <row r="80" spans="1:7" s="41" customFormat="1" ht="32.25" customHeight="1">
      <c r="A80" s="40"/>
      <c r="B80" s="83" t="s">
        <v>22</v>
      </c>
      <c r="C80" s="83" t="s">
        <v>74</v>
      </c>
      <c r="D80" s="83" t="s">
        <v>93</v>
      </c>
      <c r="E80" s="55"/>
      <c r="F80" s="90" t="s">
        <v>94</v>
      </c>
      <c r="G80" s="53">
        <f>G81</f>
        <v>3214.0349999999999</v>
      </c>
    </row>
    <row r="81" spans="1:7" s="41" customFormat="1" ht="34.5" customHeight="1">
      <c r="A81" s="40"/>
      <c r="B81" s="55" t="s">
        <v>22</v>
      </c>
      <c r="C81" s="55" t="s">
        <v>74</v>
      </c>
      <c r="D81" s="55" t="s">
        <v>93</v>
      </c>
      <c r="E81" s="55" t="s">
        <v>33</v>
      </c>
      <c r="F81" s="56" t="s">
        <v>34</v>
      </c>
      <c r="G81" s="54">
        <f>3325.125-116.799+5.709</f>
        <v>3214.0349999999999</v>
      </c>
    </row>
    <row r="82" spans="1:7" s="41" customFormat="1" ht="35.25" customHeight="1">
      <c r="A82" s="40"/>
      <c r="B82" s="83" t="s">
        <v>22</v>
      </c>
      <c r="C82" s="83" t="s">
        <v>74</v>
      </c>
      <c r="D82" s="83" t="s">
        <v>95</v>
      </c>
      <c r="E82" s="55"/>
      <c r="F82" s="90" t="s">
        <v>96</v>
      </c>
      <c r="G82" s="53">
        <f>G83</f>
        <v>3378.3919999999998</v>
      </c>
    </row>
    <row r="83" spans="1:7" s="41" customFormat="1" ht="34.5" customHeight="1">
      <c r="A83" s="40"/>
      <c r="B83" s="55" t="s">
        <v>22</v>
      </c>
      <c r="C83" s="55" t="s">
        <v>74</v>
      </c>
      <c r="D83" s="55" t="s">
        <v>95</v>
      </c>
      <c r="E83" s="55" t="s">
        <v>33</v>
      </c>
      <c r="F83" s="56" t="s">
        <v>34</v>
      </c>
      <c r="G83" s="54">
        <v>3378.3919999999998</v>
      </c>
    </row>
    <row r="84" spans="1:7" s="41" customFormat="1" ht="33.75" customHeight="1">
      <c r="A84" s="40"/>
      <c r="B84" s="83" t="s">
        <v>22</v>
      </c>
      <c r="C84" s="83" t="s">
        <v>74</v>
      </c>
      <c r="D84" s="83" t="s">
        <v>97</v>
      </c>
      <c r="E84" s="55"/>
      <c r="F84" s="90" t="s">
        <v>98</v>
      </c>
      <c r="G84" s="53">
        <f>G85</f>
        <v>494.39100000000002</v>
      </c>
    </row>
    <row r="85" spans="1:7" s="41" customFormat="1" ht="35.25" customHeight="1">
      <c r="A85" s="40"/>
      <c r="B85" s="55" t="s">
        <v>22</v>
      </c>
      <c r="C85" s="55" t="s">
        <v>74</v>
      </c>
      <c r="D85" s="55" t="s">
        <v>97</v>
      </c>
      <c r="E85" s="55" t="s">
        <v>33</v>
      </c>
      <c r="F85" s="56" t="s">
        <v>34</v>
      </c>
      <c r="G85" s="54">
        <v>494.39100000000002</v>
      </c>
    </row>
    <row r="86" spans="1:7" s="41" customFormat="1" ht="35.25" customHeight="1">
      <c r="A86" s="40"/>
      <c r="B86" s="83" t="s">
        <v>22</v>
      </c>
      <c r="C86" s="83" t="s">
        <v>74</v>
      </c>
      <c r="D86" s="84" t="s">
        <v>99</v>
      </c>
      <c r="E86" s="83"/>
      <c r="F86" s="90" t="s">
        <v>100</v>
      </c>
      <c r="G86" s="53">
        <f>G87</f>
        <v>254.2</v>
      </c>
    </row>
    <row r="87" spans="1:7" s="41" customFormat="1" ht="37.5" customHeight="1">
      <c r="A87" s="40"/>
      <c r="B87" s="55" t="s">
        <v>22</v>
      </c>
      <c r="C87" s="55" t="s">
        <v>74</v>
      </c>
      <c r="D87" s="87" t="s">
        <v>99</v>
      </c>
      <c r="E87" s="87" t="s">
        <v>33</v>
      </c>
      <c r="F87" s="88" t="s">
        <v>34</v>
      </c>
      <c r="G87" s="54">
        <f>51+203.2</f>
        <v>254.2</v>
      </c>
    </row>
    <row r="88" spans="1:7" s="41" customFormat="1" ht="32.25" customHeight="1">
      <c r="A88" s="40"/>
      <c r="B88" s="36" t="s">
        <v>22</v>
      </c>
      <c r="C88" s="36" t="s">
        <v>74</v>
      </c>
      <c r="D88" s="36" t="s">
        <v>101</v>
      </c>
      <c r="E88" s="39"/>
      <c r="F88" s="37" t="s">
        <v>102</v>
      </c>
      <c r="G88" s="53">
        <f>G89</f>
        <v>384.22</v>
      </c>
    </row>
    <row r="89" spans="1:7" s="41" customFormat="1" ht="30" customHeight="1">
      <c r="A89" s="40"/>
      <c r="B89" s="39" t="s">
        <v>22</v>
      </c>
      <c r="C89" s="39" t="s">
        <v>74</v>
      </c>
      <c r="D89" s="39" t="s">
        <v>101</v>
      </c>
      <c r="E89" s="39" t="s">
        <v>33</v>
      </c>
      <c r="F89" s="30" t="s">
        <v>34</v>
      </c>
      <c r="G89" s="31">
        <v>384.22</v>
      </c>
    </row>
    <row r="90" spans="1:7" s="41" customFormat="1" ht="59.25" customHeight="1">
      <c r="A90" s="40"/>
      <c r="B90" s="83" t="s">
        <v>22</v>
      </c>
      <c r="C90" s="83" t="s">
        <v>74</v>
      </c>
      <c r="D90" s="83" t="s">
        <v>103</v>
      </c>
      <c r="E90" s="55"/>
      <c r="F90" s="90" t="s">
        <v>104</v>
      </c>
      <c r="G90" s="95">
        <f>G91</f>
        <v>80</v>
      </c>
    </row>
    <row r="91" spans="1:7" s="41" customFormat="1" ht="29.25" customHeight="1">
      <c r="A91" s="40"/>
      <c r="B91" s="55" t="s">
        <v>22</v>
      </c>
      <c r="C91" s="55" t="s">
        <v>74</v>
      </c>
      <c r="D91" s="55" t="s">
        <v>103</v>
      </c>
      <c r="E91" s="55" t="s">
        <v>33</v>
      </c>
      <c r="F91" s="56" t="s">
        <v>34</v>
      </c>
      <c r="G91" s="57">
        <v>80</v>
      </c>
    </row>
    <row r="92" spans="1:7" s="41" customFormat="1" ht="48.75" customHeight="1">
      <c r="A92" s="40"/>
      <c r="B92" s="83" t="s">
        <v>22</v>
      </c>
      <c r="C92" s="83" t="s">
        <v>74</v>
      </c>
      <c r="D92" s="83" t="s">
        <v>105</v>
      </c>
      <c r="E92" s="55"/>
      <c r="F92" s="90" t="s">
        <v>106</v>
      </c>
      <c r="G92" s="95">
        <f>G93</f>
        <v>201.816</v>
      </c>
    </row>
    <row r="93" spans="1:7" s="41" customFormat="1" ht="27.75" customHeight="1">
      <c r="A93" s="40"/>
      <c r="B93" s="55" t="s">
        <v>22</v>
      </c>
      <c r="C93" s="55" t="s">
        <v>74</v>
      </c>
      <c r="D93" s="55" t="s">
        <v>105</v>
      </c>
      <c r="E93" s="55" t="s">
        <v>56</v>
      </c>
      <c r="F93" s="56" t="s">
        <v>57</v>
      </c>
      <c r="G93" s="57">
        <f>156.232+45.584</f>
        <v>201.816</v>
      </c>
    </row>
    <row r="94" spans="1:7" s="41" customFormat="1" ht="33.75" customHeight="1">
      <c r="A94" s="40"/>
      <c r="B94" s="83" t="s">
        <v>22</v>
      </c>
      <c r="C94" s="83" t="s">
        <v>74</v>
      </c>
      <c r="D94" s="83" t="s">
        <v>107</v>
      </c>
      <c r="E94" s="83"/>
      <c r="F94" s="90" t="s">
        <v>108</v>
      </c>
      <c r="G94" s="95">
        <f>G95</f>
        <v>30</v>
      </c>
    </row>
    <row r="95" spans="1:7" s="41" customFormat="1" ht="31.5" customHeight="1">
      <c r="A95" s="40"/>
      <c r="B95" s="55" t="s">
        <v>22</v>
      </c>
      <c r="C95" s="55" t="s">
        <v>74</v>
      </c>
      <c r="D95" s="55" t="s">
        <v>107</v>
      </c>
      <c r="E95" s="55" t="s">
        <v>33</v>
      </c>
      <c r="F95" s="56" t="s">
        <v>34</v>
      </c>
      <c r="G95" s="57">
        <v>30</v>
      </c>
    </row>
    <row r="96" spans="1:7" s="41" customFormat="1" ht="60" customHeight="1">
      <c r="A96" s="40"/>
      <c r="B96" s="83" t="s">
        <v>22</v>
      </c>
      <c r="C96" s="83" t="s">
        <v>74</v>
      </c>
      <c r="D96" s="83" t="s">
        <v>109</v>
      </c>
      <c r="E96" s="83"/>
      <c r="F96" s="90" t="s">
        <v>110</v>
      </c>
      <c r="G96" s="95">
        <f>G97</f>
        <v>412.96800000000002</v>
      </c>
    </row>
    <row r="97" spans="1:7" s="41" customFormat="1" ht="32.25" customHeight="1">
      <c r="A97" s="40"/>
      <c r="B97" s="55" t="s">
        <v>22</v>
      </c>
      <c r="C97" s="55" t="s">
        <v>74</v>
      </c>
      <c r="D97" s="55" t="s">
        <v>109</v>
      </c>
      <c r="E97" s="55" t="s">
        <v>33</v>
      </c>
      <c r="F97" s="56" t="s">
        <v>34</v>
      </c>
      <c r="G97" s="57">
        <v>412.96800000000002</v>
      </c>
    </row>
    <row r="98" spans="1:7" ht="30" customHeight="1">
      <c r="A98" s="18"/>
      <c r="B98" s="33" t="s">
        <v>22</v>
      </c>
      <c r="C98" s="33" t="s">
        <v>111</v>
      </c>
      <c r="D98" s="96"/>
      <c r="E98" s="96"/>
      <c r="F98" s="34" t="s">
        <v>112</v>
      </c>
      <c r="G98" s="35">
        <f>G99</f>
        <v>245.27199999999999</v>
      </c>
    </row>
    <row r="99" spans="1:7" ht="53.25" customHeight="1">
      <c r="A99" s="18"/>
      <c r="B99" s="97" t="s">
        <v>22</v>
      </c>
      <c r="C99" s="97" t="s">
        <v>111</v>
      </c>
      <c r="D99" s="97" t="s">
        <v>113</v>
      </c>
      <c r="E99" s="97"/>
      <c r="F99" s="98" t="s">
        <v>114</v>
      </c>
      <c r="G99" s="53">
        <f>G100+G105</f>
        <v>245.27199999999999</v>
      </c>
    </row>
    <row r="100" spans="1:7" ht="30" customHeight="1">
      <c r="A100" s="18"/>
      <c r="B100" s="93" t="s">
        <v>22</v>
      </c>
      <c r="C100" s="93" t="s">
        <v>111</v>
      </c>
      <c r="D100" s="93" t="s">
        <v>115</v>
      </c>
      <c r="E100" s="93"/>
      <c r="F100" s="94" t="s">
        <v>116</v>
      </c>
      <c r="G100" s="53">
        <f>G101+G103</f>
        <v>150.30000000000001</v>
      </c>
    </row>
    <row r="101" spans="1:7" ht="30" customHeight="1">
      <c r="A101" s="18"/>
      <c r="B101" s="93" t="s">
        <v>22</v>
      </c>
      <c r="C101" s="93" t="s">
        <v>111</v>
      </c>
      <c r="D101" s="83" t="s">
        <v>117</v>
      </c>
      <c r="E101" s="93"/>
      <c r="F101" s="94" t="s">
        <v>118</v>
      </c>
      <c r="G101" s="53">
        <f>G102</f>
        <v>5.6</v>
      </c>
    </row>
    <row r="102" spans="1:7" ht="30" customHeight="1">
      <c r="A102" s="18"/>
      <c r="B102" s="55" t="s">
        <v>22</v>
      </c>
      <c r="C102" s="55" t="s">
        <v>111</v>
      </c>
      <c r="D102" s="55" t="s">
        <v>117</v>
      </c>
      <c r="E102" s="55" t="s">
        <v>119</v>
      </c>
      <c r="F102" s="56" t="s">
        <v>120</v>
      </c>
      <c r="G102" s="54">
        <f>'[1]Приложение 3'!F104</f>
        <v>5.6</v>
      </c>
    </row>
    <row r="103" spans="1:7" ht="30" customHeight="1">
      <c r="A103" s="18"/>
      <c r="B103" s="93" t="s">
        <v>22</v>
      </c>
      <c r="C103" s="93" t="s">
        <v>111</v>
      </c>
      <c r="D103" s="83" t="s">
        <v>121</v>
      </c>
      <c r="E103" s="93"/>
      <c r="F103" s="94" t="s">
        <v>122</v>
      </c>
      <c r="G103" s="53">
        <f>G104</f>
        <v>144.70000000000002</v>
      </c>
    </row>
    <row r="104" spans="1:7" ht="30" customHeight="1">
      <c r="A104" s="18"/>
      <c r="B104" s="55" t="s">
        <v>22</v>
      </c>
      <c r="C104" s="55" t="s">
        <v>111</v>
      </c>
      <c r="D104" s="55" t="s">
        <v>121</v>
      </c>
      <c r="E104" s="55" t="s">
        <v>119</v>
      </c>
      <c r="F104" s="56" t="s">
        <v>120</v>
      </c>
      <c r="G104" s="54">
        <f>'[1]Приложение 3'!F106</f>
        <v>144.70000000000002</v>
      </c>
    </row>
    <row r="105" spans="1:7" ht="30" customHeight="1">
      <c r="A105" s="18"/>
      <c r="B105" s="93" t="s">
        <v>22</v>
      </c>
      <c r="C105" s="93" t="s">
        <v>111</v>
      </c>
      <c r="D105" s="93" t="s">
        <v>123</v>
      </c>
      <c r="E105" s="93"/>
      <c r="F105" s="94" t="s">
        <v>124</v>
      </c>
      <c r="G105" s="53">
        <f>G106+G108</f>
        <v>94.971999999999994</v>
      </c>
    </row>
    <row r="106" spans="1:7" ht="30" customHeight="1">
      <c r="A106" s="18"/>
      <c r="B106" s="93" t="s">
        <v>22</v>
      </c>
      <c r="C106" s="93" t="s">
        <v>111</v>
      </c>
      <c r="D106" s="93" t="s">
        <v>125</v>
      </c>
      <c r="E106" s="93"/>
      <c r="F106" s="94" t="s">
        <v>126</v>
      </c>
      <c r="G106" s="80">
        <f>G107</f>
        <v>79.971999999999994</v>
      </c>
    </row>
    <row r="107" spans="1:7" ht="30" customHeight="1">
      <c r="A107" s="18"/>
      <c r="B107" s="55" t="s">
        <v>22</v>
      </c>
      <c r="C107" s="55" t="s">
        <v>111</v>
      </c>
      <c r="D107" s="55" t="s">
        <v>125</v>
      </c>
      <c r="E107" s="55" t="s">
        <v>119</v>
      </c>
      <c r="F107" s="56" t="s">
        <v>120</v>
      </c>
      <c r="G107" s="54">
        <f>'[1]Приложение 3'!F109</f>
        <v>79.971999999999994</v>
      </c>
    </row>
    <row r="108" spans="1:7" ht="33" customHeight="1">
      <c r="A108" s="18"/>
      <c r="B108" s="93" t="s">
        <v>22</v>
      </c>
      <c r="C108" s="93" t="s">
        <v>111</v>
      </c>
      <c r="D108" s="93" t="s">
        <v>127</v>
      </c>
      <c r="E108" s="93"/>
      <c r="F108" s="94" t="s">
        <v>128</v>
      </c>
      <c r="G108" s="80">
        <f>G109</f>
        <v>15</v>
      </c>
    </row>
    <row r="109" spans="1:7" ht="40.5" customHeight="1">
      <c r="A109" s="18"/>
      <c r="B109" s="55" t="s">
        <v>22</v>
      </c>
      <c r="C109" s="55" t="s">
        <v>111</v>
      </c>
      <c r="D109" s="55" t="s">
        <v>127</v>
      </c>
      <c r="E109" s="55" t="s">
        <v>119</v>
      </c>
      <c r="F109" s="56" t="s">
        <v>120</v>
      </c>
      <c r="G109" s="99">
        <v>15</v>
      </c>
    </row>
    <row r="110" spans="1:7" ht="30" customHeight="1">
      <c r="A110" s="18"/>
      <c r="B110" s="19" t="s">
        <v>129</v>
      </c>
      <c r="C110" s="19" t="s">
        <v>20</v>
      </c>
      <c r="D110" s="20"/>
      <c r="E110" s="20"/>
      <c r="F110" s="21" t="s">
        <v>130</v>
      </c>
      <c r="G110" s="22">
        <f>G112+G118+G145</f>
        <v>103246.67200000001</v>
      </c>
    </row>
    <row r="111" spans="1:7" ht="30" customHeight="1">
      <c r="A111" s="18"/>
      <c r="B111" s="23" t="s">
        <v>129</v>
      </c>
      <c r="C111" s="23" t="s">
        <v>19</v>
      </c>
      <c r="D111" s="24"/>
      <c r="E111" s="24"/>
      <c r="F111" s="34" t="s">
        <v>131</v>
      </c>
      <c r="G111" s="26">
        <f>G112</f>
        <v>32.524999999999999</v>
      </c>
    </row>
    <row r="112" spans="1:7" ht="34.5" customHeight="1">
      <c r="A112" s="18"/>
      <c r="B112" s="10" t="s">
        <v>129</v>
      </c>
      <c r="C112" s="10" t="s">
        <v>19</v>
      </c>
      <c r="D112" s="10" t="s">
        <v>24</v>
      </c>
      <c r="E112" s="10"/>
      <c r="F112" s="27" t="s">
        <v>25</v>
      </c>
      <c r="G112" s="28">
        <f>G113</f>
        <v>32.524999999999999</v>
      </c>
    </row>
    <row r="113" spans="1:8" ht="39.75" customHeight="1">
      <c r="A113" s="18"/>
      <c r="B113" s="100" t="s">
        <v>129</v>
      </c>
      <c r="C113" s="100" t="s">
        <v>19</v>
      </c>
      <c r="D113" s="44" t="s">
        <v>48</v>
      </c>
      <c r="E113" s="43"/>
      <c r="F113" s="101" t="s">
        <v>76</v>
      </c>
      <c r="G113" s="102">
        <f>G114+G116</f>
        <v>32.524999999999999</v>
      </c>
    </row>
    <row r="114" spans="1:8" ht="39" customHeight="1">
      <c r="A114" s="18"/>
      <c r="B114" s="36" t="s">
        <v>129</v>
      </c>
      <c r="C114" s="36" t="s">
        <v>19</v>
      </c>
      <c r="D114" s="44" t="s">
        <v>132</v>
      </c>
      <c r="E114" s="44"/>
      <c r="F114" s="45" t="s">
        <v>133</v>
      </c>
      <c r="G114" s="38">
        <f>G115</f>
        <v>31</v>
      </c>
    </row>
    <row r="115" spans="1:8" ht="30" customHeight="1">
      <c r="A115" s="18"/>
      <c r="B115" s="39" t="s">
        <v>129</v>
      </c>
      <c r="C115" s="39" t="s">
        <v>19</v>
      </c>
      <c r="D115" s="103" t="s">
        <v>132</v>
      </c>
      <c r="E115" s="103" t="s">
        <v>33</v>
      </c>
      <c r="F115" s="30" t="s">
        <v>34</v>
      </c>
      <c r="G115" s="54">
        <f>20.5+10.5</f>
        <v>31</v>
      </c>
    </row>
    <row r="116" spans="1:8" ht="30" customHeight="1">
      <c r="A116" s="18"/>
      <c r="B116" s="36" t="s">
        <v>129</v>
      </c>
      <c r="C116" s="36" t="s">
        <v>19</v>
      </c>
      <c r="D116" s="104" t="s">
        <v>134</v>
      </c>
      <c r="E116" s="44"/>
      <c r="F116" s="45" t="s">
        <v>135</v>
      </c>
      <c r="G116" s="53">
        <f>G117</f>
        <v>1.5249999999999999</v>
      </c>
    </row>
    <row r="117" spans="1:8" ht="30" customHeight="1">
      <c r="A117" s="18"/>
      <c r="B117" s="39" t="s">
        <v>129</v>
      </c>
      <c r="C117" s="39" t="s">
        <v>19</v>
      </c>
      <c r="D117" s="103" t="s">
        <v>134</v>
      </c>
      <c r="E117" s="103" t="s">
        <v>33</v>
      </c>
      <c r="F117" s="30" t="s">
        <v>34</v>
      </c>
      <c r="G117" s="54">
        <f>1.025+0.5</f>
        <v>1.5249999999999999</v>
      </c>
    </row>
    <row r="118" spans="1:8" ht="23.25" customHeight="1">
      <c r="A118" s="18"/>
      <c r="B118" s="33" t="s">
        <v>129</v>
      </c>
      <c r="C118" s="33" t="s">
        <v>61</v>
      </c>
      <c r="D118" s="33"/>
      <c r="E118" s="33"/>
      <c r="F118" s="34" t="s">
        <v>136</v>
      </c>
      <c r="G118" s="35">
        <f>G119+G124</f>
        <v>83259.165000000008</v>
      </c>
    </row>
    <row r="119" spans="1:8" ht="23.25" customHeight="1">
      <c r="A119" s="18"/>
      <c r="B119" s="36" t="s">
        <v>129</v>
      </c>
      <c r="C119" s="36" t="s">
        <v>61</v>
      </c>
      <c r="D119" s="10" t="s">
        <v>24</v>
      </c>
      <c r="E119" s="10"/>
      <c r="F119" s="27" t="s">
        <v>25</v>
      </c>
      <c r="G119" s="38">
        <f>G120</f>
        <v>6551.7430000000004</v>
      </c>
    </row>
    <row r="120" spans="1:8" ht="37.5" customHeight="1">
      <c r="A120" s="18"/>
      <c r="B120" s="36" t="s">
        <v>129</v>
      </c>
      <c r="C120" s="36" t="s">
        <v>61</v>
      </c>
      <c r="D120" s="44" t="s">
        <v>48</v>
      </c>
      <c r="E120" s="43"/>
      <c r="F120" s="101" t="s">
        <v>76</v>
      </c>
      <c r="G120" s="38">
        <f>G121</f>
        <v>6551.7430000000004</v>
      </c>
    </row>
    <row r="121" spans="1:8" ht="37.5" customHeight="1">
      <c r="A121" s="18"/>
      <c r="B121" s="36" t="s">
        <v>129</v>
      </c>
      <c r="C121" s="36" t="s">
        <v>61</v>
      </c>
      <c r="D121" s="36" t="s">
        <v>137</v>
      </c>
      <c r="E121" s="36"/>
      <c r="F121" s="32" t="s">
        <v>138</v>
      </c>
      <c r="G121" s="38">
        <f>G122+G123</f>
        <v>6551.7430000000004</v>
      </c>
      <c r="H121" s="7"/>
    </row>
    <row r="122" spans="1:8" ht="37.5" customHeight="1">
      <c r="A122" s="105"/>
      <c r="B122" s="39" t="s">
        <v>129</v>
      </c>
      <c r="C122" s="39" t="s">
        <v>61</v>
      </c>
      <c r="D122" s="39" t="s">
        <v>137</v>
      </c>
      <c r="E122" s="39" t="s">
        <v>33</v>
      </c>
      <c r="F122" s="30" t="s">
        <v>34</v>
      </c>
      <c r="G122" s="31">
        <f>'[1]Приложение 3'!F124</f>
        <v>805.83699999999999</v>
      </c>
    </row>
    <row r="123" spans="1:8" ht="23.25" customHeight="1">
      <c r="A123" s="105"/>
      <c r="B123" s="39" t="s">
        <v>129</v>
      </c>
      <c r="C123" s="39" t="s">
        <v>61</v>
      </c>
      <c r="D123" s="39" t="s">
        <v>137</v>
      </c>
      <c r="E123" s="39" t="s">
        <v>35</v>
      </c>
      <c r="F123" s="30" t="s">
        <v>36</v>
      </c>
      <c r="G123" s="31">
        <f>'[1]Приложение 3'!F125</f>
        <v>5745.9059999999999</v>
      </c>
    </row>
    <row r="124" spans="1:8" s="108" customFormat="1" ht="42.75" customHeight="1">
      <c r="A124" s="40"/>
      <c r="B124" s="78" t="s">
        <v>129</v>
      </c>
      <c r="C124" s="78" t="s">
        <v>61</v>
      </c>
      <c r="D124" s="106">
        <v>2400000000</v>
      </c>
      <c r="E124" s="106"/>
      <c r="F124" s="79" t="s">
        <v>139</v>
      </c>
      <c r="G124" s="107">
        <f>G125+G137+G128+G142</f>
        <v>76707.422000000006</v>
      </c>
    </row>
    <row r="125" spans="1:8" ht="54.75" customHeight="1">
      <c r="A125" s="109"/>
      <c r="B125" s="36" t="s">
        <v>129</v>
      </c>
      <c r="C125" s="36" t="s">
        <v>61</v>
      </c>
      <c r="D125" s="8">
        <v>2410100000</v>
      </c>
      <c r="E125" s="8"/>
      <c r="F125" s="37" t="s">
        <v>140</v>
      </c>
      <c r="G125" s="107">
        <f>G126</f>
        <v>2096.2260000000001</v>
      </c>
    </row>
    <row r="126" spans="1:8" s="41" customFormat="1" ht="36.75" customHeight="1">
      <c r="A126" s="40"/>
      <c r="B126" s="36" t="s">
        <v>129</v>
      </c>
      <c r="C126" s="36" t="s">
        <v>61</v>
      </c>
      <c r="D126" s="8">
        <v>2410140040</v>
      </c>
      <c r="E126" s="8"/>
      <c r="F126" s="90" t="s">
        <v>141</v>
      </c>
      <c r="G126" s="38">
        <f>G127</f>
        <v>2096.2260000000001</v>
      </c>
    </row>
    <row r="127" spans="1:8" s="41" customFormat="1" ht="27" customHeight="1">
      <c r="A127" s="18"/>
      <c r="B127" s="39" t="s">
        <v>129</v>
      </c>
      <c r="C127" s="39" t="s">
        <v>61</v>
      </c>
      <c r="D127" s="110">
        <v>2410140040</v>
      </c>
      <c r="E127" s="110">
        <v>400</v>
      </c>
      <c r="F127" s="56" t="s">
        <v>142</v>
      </c>
      <c r="G127" s="31">
        <f>1889.59+206.636</f>
        <v>2096.2260000000001</v>
      </c>
    </row>
    <row r="128" spans="1:8" s="41" customFormat="1" ht="43.5" customHeight="1">
      <c r="A128" s="18"/>
      <c r="B128" s="36" t="s">
        <v>129</v>
      </c>
      <c r="C128" s="36" t="s">
        <v>61</v>
      </c>
      <c r="D128" s="8">
        <v>2410200000</v>
      </c>
      <c r="E128" s="106"/>
      <c r="F128" s="111" t="s">
        <v>143</v>
      </c>
      <c r="G128" s="112">
        <f>G129+G131+G133+G135</f>
        <v>71419.98</v>
      </c>
    </row>
    <row r="129" spans="1:7" s="41" customFormat="1" ht="39.75" customHeight="1">
      <c r="A129" s="18"/>
      <c r="B129" s="36" t="s">
        <v>129</v>
      </c>
      <c r="C129" s="36" t="s">
        <v>61</v>
      </c>
      <c r="D129" s="8">
        <v>2410240010</v>
      </c>
      <c r="E129" s="8"/>
      <c r="F129" s="90" t="s">
        <v>144</v>
      </c>
      <c r="G129" s="82">
        <f>G130</f>
        <v>660</v>
      </c>
    </row>
    <row r="130" spans="1:7" s="41" customFormat="1" ht="27" customHeight="1">
      <c r="A130" s="18"/>
      <c r="B130" s="55" t="s">
        <v>129</v>
      </c>
      <c r="C130" s="55" t="s">
        <v>61</v>
      </c>
      <c r="D130" s="113">
        <v>2410240010</v>
      </c>
      <c r="E130" s="113">
        <v>400</v>
      </c>
      <c r="F130" s="56" t="s">
        <v>142</v>
      </c>
      <c r="G130" s="92">
        <f>590+50+20</f>
        <v>660</v>
      </c>
    </row>
    <row r="131" spans="1:7" s="41" customFormat="1" ht="47.25" customHeight="1">
      <c r="A131" s="18"/>
      <c r="B131" s="83" t="s">
        <v>129</v>
      </c>
      <c r="C131" s="83" t="s">
        <v>61</v>
      </c>
      <c r="D131" s="114">
        <v>2410240030</v>
      </c>
      <c r="E131" s="114"/>
      <c r="F131" s="90" t="s">
        <v>145</v>
      </c>
      <c r="G131" s="91">
        <f>G132</f>
        <v>675</v>
      </c>
    </row>
    <row r="132" spans="1:7" s="41" customFormat="1" ht="27" customHeight="1">
      <c r="A132" s="18"/>
      <c r="B132" s="55" t="s">
        <v>129</v>
      </c>
      <c r="C132" s="55" t="s">
        <v>61</v>
      </c>
      <c r="D132" s="113">
        <v>2410240030</v>
      </c>
      <c r="E132" s="113">
        <v>400</v>
      </c>
      <c r="F132" s="56" t="s">
        <v>142</v>
      </c>
      <c r="G132" s="92">
        <f>590+50+35</f>
        <v>675</v>
      </c>
    </row>
    <row r="133" spans="1:7" s="41" customFormat="1" ht="33.75" customHeight="1">
      <c r="A133" s="18"/>
      <c r="B133" s="36" t="s">
        <v>129</v>
      </c>
      <c r="C133" s="36" t="s">
        <v>61</v>
      </c>
      <c r="D133" s="8">
        <v>2410211410</v>
      </c>
      <c r="E133" s="8"/>
      <c r="F133" s="90" t="s">
        <v>146</v>
      </c>
      <c r="G133" s="91">
        <f>G134</f>
        <v>55596</v>
      </c>
    </row>
    <row r="134" spans="1:7" s="41" customFormat="1" ht="27" customHeight="1">
      <c r="A134" s="18"/>
      <c r="B134" s="39" t="s">
        <v>129</v>
      </c>
      <c r="C134" s="39" t="s">
        <v>61</v>
      </c>
      <c r="D134" s="110">
        <v>2410211410</v>
      </c>
      <c r="E134" s="110">
        <v>400</v>
      </c>
      <c r="F134" s="56" t="s">
        <v>142</v>
      </c>
      <c r="G134" s="92">
        <v>55596</v>
      </c>
    </row>
    <row r="135" spans="1:7" s="41" customFormat="1" ht="27" customHeight="1">
      <c r="A135" s="18"/>
      <c r="B135" s="36" t="s">
        <v>129</v>
      </c>
      <c r="C135" s="36" t="s">
        <v>61</v>
      </c>
      <c r="D135" s="8" t="s">
        <v>147</v>
      </c>
      <c r="E135" s="8"/>
      <c r="F135" s="90" t="s">
        <v>146</v>
      </c>
      <c r="G135" s="91">
        <f>G136</f>
        <v>14488.98</v>
      </c>
    </row>
    <row r="136" spans="1:7" s="41" customFormat="1" ht="27" customHeight="1">
      <c r="A136" s="18"/>
      <c r="B136" s="39" t="s">
        <v>129</v>
      </c>
      <c r="C136" s="39" t="s">
        <v>61</v>
      </c>
      <c r="D136" s="110" t="s">
        <v>147</v>
      </c>
      <c r="E136" s="110">
        <v>400</v>
      </c>
      <c r="F136" s="56" t="s">
        <v>142</v>
      </c>
      <c r="G136" s="92">
        <v>14488.98</v>
      </c>
    </row>
    <row r="137" spans="1:7" s="41" customFormat="1" ht="32.25" customHeight="1">
      <c r="A137" s="18"/>
      <c r="B137" s="83" t="s">
        <v>129</v>
      </c>
      <c r="C137" s="83" t="s">
        <v>61</v>
      </c>
      <c r="D137" s="114">
        <v>2410300000</v>
      </c>
      <c r="E137" s="115"/>
      <c r="F137" s="116" t="s">
        <v>148</v>
      </c>
      <c r="G137" s="80">
        <f>G138+G140</f>
        <v>1290.3620000000001</v>
      </c>
    </row>
    <row r="138" spans="1:7" s="41" customFormat="1" ht="27" customHeight="1">
      <c r="A138" s="18"/>
      <c r="B138" s="83" t="s">
        <v>129</v>
      </c>
      <c r="C138" s="83" t="s">
        <v>61</v>
      </c>
      <c r="D138" s="114">
        <v>2410340010</v>
      </c>
      <c r="E138" s="114"/>
      <c r="F138" s="90" t="s">
        <v>149</v>
      </c>
      <c r="G138" s="91">
        <f>G139</f>
        <v>800.06799999999998</v>
      </c>
    </row>
    <row r="139" spans="1:7" s="41" customFormat="1" ht="37.5" customHeight="1">
      <c r="A139" s="18"/>
      <c r="B139" s="55" t="s">
        <v>129</v>
      </c>
      <c r="C139" s="55" t="s">
        <v>61</v>
      </c>
      <c r="D139" s="113">
        <v>2410340010</v>
      </c>
      <c r="E139" s="29" t="s">
        <v>33</v>
      </c>
      <c r="F139" s="56" t="s">
        <v>34</v>
      </c>
      <c r="G139" s="92">
        <v>800.06799999999998</v>
      </c>
    </row>
    <row r="140" spans="1:7" s="41" customFormat="1" ht="27" customHeight="1">
      <c r="A140" s="18"/>
      <c r="B140" s="83" t="s">
        <v>129</v>
      </c>
      <c r="C140" s="83" t="s">
        <v>61</v>
      </c>
      <c r="D140" s="114">
        <v>2410340020</v>
      </c>
      <c r="E140" s="114"/>
      <c r="F140" s="90" t="s">
        <v>150</v>
      </c>
      <c r="G140" s="91">
        <f>G141</f>
        <v>490.29399999999998</v>
      </c>
    </row>
    <row r="141" spans="1:7" s="41" customFormat="1" ht="33.75" customHeight="1">
      <c r="A141" s="18"/>
      <c r="B141" s="55" t="s">
        <v>129</v>
      </c>
      <c r="C141" s="55" t="s">
        <v>61</v>
      </c>
      <c r="D141" s="113">
        <v>2410340020</v>
      </c>
      <c r="E141" s="29" t="s">
        <v>33</v>
      </c>
      <c r="F141" s="56" t="s">
        <v>34</v>
      </c>
      <c r="G141" s="92">
        <v>490.29399999999998</v>
      </c>
    </row>
    <row r="142" spans="1:7" s="41" customFormat="1" ht="54" customHeight="1">
      <c r="A142" s="18"/>
      <c r="B142" s="83" t="s">
        <v>129</v>
      </c>
      <c r="C142" s="83" t="s">
        <v>61</v>
      </c>
      <c r="D142" s="114">
        <v>2410400000</v>
      </c>
      <c r="E142" s="114"/>
      <c r="F142" s="90" t="s">
        <v>151</v>
      </c>
      <c r="G142" s="91">
        <f>G143</f>
        <v>1900.854</v>
      </c>
    </row>
    <row r="143" spans="1:7" s="41" customFormat="1" ht="40.5" customHeight="1">
      <c r="A143" s="18"/>
      <c r="B143" s="83" t="s">
        <v>129</v>
      </c>
      <c r="C143" s="83" t="s">
        <v>61</v>
      </c>
      <c r="D143" s="114">
        <v>2410440010</v>
      </c>
      <c r="E143" s="114"/>
      <c r="F143" s="90" t="s">
        <v>152</v>
      </c>
      <c r="G143" s="91">
        <f>G144</f>
        <v>1900.854</v>
      </c>
    </row>
    <row r="144" spans="1:7" s="41" customFormat="1" ht="33.75" customHeight="1">
      <c r="A144" s="18"/>
      <c r="B144" s="55" t="s">
        <v>129</v>
      </c>
      <c r="C144" s="55" t="s">
        <v>61</v>
      </c>
      <c r="D144" s="113">
        <v>2410440010</v>
      </c>
      <c r="E144" s="113">
        <v>400</v>
      </c>
      <c r="F144" s="56" t="s">
        <v>142</v>
      </c>
      <c r="G144" s="92">
        <v>1900.854</v>
      </c>
    </row>
    <row r="145" spans="1:7" ht="36" customHeight="1">
      <c r="A145" s="18"/>
      <c r="B145" s="23" t="s">
        <v>129</v>
      </c>
      <c r="C145" s="23" t="s">
        <v>63</v>
      </c>
      <c r="D145" s="24"/>
      <c r="E145" s="24"/>
      <c r="F145" s="34" t="s">
        <v>153</v>
      </c>
      <c r="G145" s="26">
        <f>G146+G154+G158</f>
        <v>19954.982</v>
      </c>
    </row>
    <row r="146" spans="1:7" ht="36" customHeight="1">
      <c r="A146" s="18"/>
      <c r="B146" s="10" t="s">
        <v>129</v>
      </c>
      <c r="C146" s="10" t="s">
        <v>63</v>
      </c>
      <c r="D146" s="10" t="s">
        <v>24</v>
      </c>
      <c r="E146" s="10"/>
      <c r="F146" s="27" t="s">
        <v>25</v>
      </c>
      <c r="G146" s="28">
        <f>G147</f>
        <v>13399.928</v>
      </c>
    </row>
    <row r="147" spans="1:7" ht="36.75" customHeight="1">
      <c r="A147" s="18"/>
      <c r="B147" s="10" t="s">
        <v>129</v>
      </c>
      <c r="C147" s="10" t="s">
        <v>63</v>
      </c>
      <c r="D147" s="117" t="s">
        <v>48</v>
      </c>
      <c r="E147" s="118"/>
      <c r="F147" s="101" t="s">
        <v>76</v>
      </c>
      <c r="G147" s="28">
        <f>G148+G150+G152</f>
        <v>13399.928</v>
      </c>
    </row>
    <row r="148" spans="1:7" ht="36" customHeight="1">
      <c r="A148" s="18"/>
      <c r="B148" s="10" t="s">
        <v>129</v>
      </c>
      <c r="C148" s="10" t="s">
        <v>63</v>
      </c>
      <c r="D148" s="10" t="s">
        <v>154</v>
      </c>
      <c r="E148" s="10"/>
      <c r="F148" s="12" t="s">
        <v>155</v>
      </c>
      <c r="G148" s="28">
        <f>G149</f>
        <v>2050</v>
      </c>
    </row>
    <row r="149" spans="1:7" ht="36" customHeight="1">
      <c r="A149" s="18"/>
      <c r="B149" s="29" t="s">
        <v>129</v>
      </c>
      <c r="C149" s="29" t="s">
        <v>63</v>
      </c>
      <c r="D149" s="29" t="s">
        <v>154</v>
      </c>
      <c r="E149" s="29" t="s">
        <v>33</v>
      </c>
      <c r="F149" s="56" t="s">
        <v>34</v>
      </c>
      <c r="G149" s="54">
        <f>'[1]Приложение 3'!F151</f>
        <v>2050</v>
      </c>
    </row>
    <row r="150" spans="1:7" ht="36" customHeight="1">
      <c r="A150" s="105"/>
      <c r="B150" s="10" t="s">
        <v>129</v>
      </c>
      <c r="C150" s="10" t="s">
        <v>63</v>
      </c>
      <c r="D150" s="10" t="s">
        <v>156</v>
      </c>
      <c r="E150" s="10"/>
      <c r="F150" s="90" t="s">
        <v>157</v>
      </c>
      <c r="G150" s="28">
        <f>G151</f>
        <v>149.32499999999999</v>
      </c>
    </row>
    <row r="151" spans="1:7" ht="40.75" customHeight="1">
      <c r="A151" s="40"/>
      <c r="B151" s="29" t="s">
        <v>129</v>
      </c>
      <c r="C151" s="29" t="s">
        <v>63</v>
      </c>
      <c r="D151" s="29" t="s">
        <v>156</v>
      </c>
      <c r="E151" s="29" t="s">
        <v>33</v>
      </c>
      <c r="F151" s="56" t="s">
        <v>34</v>
      </c>
      <c r="G151" s="119">
        <v>149.32499999999999</v>
      </c>
    </row>
    <row r="152" spans="1:7" ht="34.4" customHeight="1">
      <c r="A152" s="40"/>
      <c r="B152" s="10" t="s">
        <v>129</v>
      </c>
      <c r="C152" s="10" t="s">
        <v>63</v>
      </c>
      <c r="D152" s="10" t="s">
        <v>158</v>
      </c>
      <c r="E152" s="10"/>
      <c r="F152" s="120" t="s">
        <v>159</v>
      </c>
      <c r="G152" s="28">
        <f>G153</f>
        <v>11200.603000000001</v>
      </c>
    </row>
    <row r="153" spans="1:7" ht="41.15" customHeight="1">
      <c r="A153" s="18"/>
      <c r="B153" s="29" t="s">
        <v>129</v>
      </c>
      <c r="C153" s="29" t="s">
        <v>63</v>
      </c>
      <c r="D153" s="29" t="s">
        <v>158</v>
      </c>
      <c r="E153" s="29" t="s">
        <v>33</v>
      </c>
      <c r="F153" s="56" t="s">
        <v>34</v>
      </c>
      <c r="G153" s="54">
        <f>'[1]Приложение 3'!F155</f>
        <v>11200.603000000001</v>
      </c>
    </row>
    <row r="154" spans="1:7" ht="37.5" customHeight="1">
      <c r="A154" s="40"/>
      <c r="B154" s="78" t="s">
        <v>129</v>
      </c>
      <c r="C154" s="78" t="s">
        <v>63</v>
      </c>
      <c r="D154" s="106">
        <v>1900000000</v>
      </c>
      <c r="E154" s="106"/>
      <c r="F154" s="79" t="s">
        <v>160</v>
      </c>
      <c r="G154" s="80">
        <f>G155</f>
        <v>500</v>
      </c>
    </row>
    <row r="155" spans="1:7" ht="44.25" customHeight="1">
      <c r="A155" s="40"/>
      <c r="B155" s="78" t="s">
        <v>129</v>
      </c>
      <c r="C155" s="78" t="s">
        <v>63</v>
      </c>
      <c r="D155" s="106">
        <v>1910340000</v>
      </c>
      <c r="E155" s="106"/>
      <c r="F155" s="79" t="s">
        <v>161</v>
      </c>
      <c r="G155" s="107">
        <f>G156</f>
        <v>500</v>
      </c>
    </row>
    <row r="156" spans="1:7" ht="44.25" customHeight="1">
      <c r="A156" s="40"/>
      <c r="B156" s="78" t="s">
        <v>129</v>
      </c>
      <c r="C156" s="78" t="s">
        <v>63</v>
      </c>
      <c r="D156" s="106">
        <v>1910340010</v>
      </c>
      <c r="E156" s="110"/>
      <c r="F156" s="30" t="s">
        <v>162</v>
      </c>
      <c r="G156" s="31">
        <f>G157</f>
        <v>500</v>
      </c>
    </row>
    <row r="157" spans="1:7" ht="44.25" customHeight="1">
      <c r="A157" s="40"/>
      <c r="B157" s="39" t="s">
        <v>129</v>
      </c>
      <c r="C157" s="39" t="s">
        <v>63</v>
      </c>
      <c r="D157" s="110">
        <v>1910340010</v>
      </c>
      <c r="E157" s="110">
        <v>200</v>
      </c>
      <c r="F157" s="30" t="s">
        <v>34</v>
      </c>
      <c r="G157" s="31">
        <f>1475-975</f>
        <v>500</v>
      </c>
    </row>
    <row r="158" spans="1:7" ht="46.5" customHeight="1">
      <c r="A158" s="40"/>
      <c r="B158" s="121" t="s">
        <v>129</v>
      </c>
      <c r="C158" s="121" t="s">
        <v>63</v>
      </c>
      <c r="D158" s="122">
        <v>2900000000</v>
      </c>
      <c r="E158" s="122"/>
      <c r="F158" s="123" t="s">
        <v>163</v>
      </c>
      <c r="G158" s="124">
        <f>G159+G166+G169+G172</f>
        <v>6055.0540000000001</v>
      </c>
    </row>
    <row r="159" spans="1:7" ht="36.75" customHeight="1">
      <c r="A159" s="18"/>
      <c r="B159" s="121" t="s">
        <v>129</v>
      </c>
      <c r="C159" s="121" t="s">
        <v>63</v>
      </c>
      <c r="D159" s="122">
        <v>2910140000</v>
      </c>
      <c r="E159" s="122"/>
      <c r="F159" s="123" t="s">
        <v>164</v>
      </c>
      <c r="G159" s="125">
        <f>G160+G162+G164</f>
        <v>3012.7560000000003</v>
      </c>
    </row>
    <row r="160" spans="1:7" ht="53.25" customHeight="1">
      <c r="A160" s="18"/>
      <c r="B160" s="126" t="s">
        <v>129</v>
      </c>
      <c r="C160" s="126" t="s">
        <v>63</v>
      </c>
      <c r="D160" s="127">
        <v>2910140010</v>
      </c>
      <c r="E160" s="127"/>
      <c r="F160" s="128" t="s">
        <v>165</v>
      </c>
      <c r="G160" s="91">
        <f>G161</f>
        <v>2905.6779999999999</v>
      </c>
    </row>
    <row r="161" spans="1:7" ht="42" customHeight="1">
      <c r="A161" s="18"/>
      <c r="B161" s="129" t="s">
        <v>129</v>
      </c>
      <c r="C161" s="129" t="s">
        <v>63</v>
      </c>
      <c r="D161" s="130">
        <v>2910140010</v>
      </c>
      <c r="E161" s="130">
        <v>200</v>
      </c>
      <c r="F161" s="131" t="s">
        <v>34</v>
      </c>
      <c r="G161" s="92">
        <v>2905.6779999999999</v>
      </c>
    </row>
    <row r="162" spans="1:7" ht="46.5" customHeight="1">
      <c r="A162" s="18"/>
      <c r="B162" s="126" t="s">
        <v>129</v>
      </c>
      <c r="C162" s="126" t="s">
        <v>63</v>
      </c>
      <c r="D162" s="127">
        <v>2910140020</v>
      </c>
      <c r="E162" s="127"/>
      <c r="F162" s="128" t="s">
        <v>166</v>
      </c>
      <c r="G162" s="91">
        <f>G163</f>
        <v>30.885000000000002</v>
      </c>
    </row>
    <row r="163" spans="1:7" ht="36" customHeight="1">
      <c r="A163" s="18"/>
      <c r="B163" s="129" t="s">
        <v>129</v>
      </c>
      <c r="C163" s="129" t="s">
        <v>63</v>
      </c>
      <c r="D163" s="130">
        <v>2910140020</v>
      </c>
      <c r="E163" s="130">
        <v>200</v>
      </c>
      <c r="F163" s="131" t="s">
        <v>34</v>
      </c>
      <c r="G163" s="92">
        <v>30.885000000000002</v>
      </c>
    </row>
    <row r="164" spans="1:7" ht="53.25" customHeight="1">
      <c r="A164" s="18"/>
      <c r="B164" s="126" t="s">
        <v>129</v>
      </c>
      <c r="C164" s="126" t="s">
        <v>63</v>
      </c>
      <c r="D164" s="127">
        <v>2910140030</v>
      </c>
      <c r="E164" s="127"/>
      <c r="F164" s="128" t="s">
        <v>167</v>
      </c>
      <c r="G164" s="91">
        <f>G165</f>
        <v>76.192999999999998</v>
      </c>
    </row>
    <row r="165" spans="1:7" ht="27.75" customHeight="1">
      <c r="A165" s="18"/>
      <c r="B165" s="129" t="s">
        <v>129</v>
      </c>
      <c r="C165" s="129" t="s">
        <v>63</v>
      </c>
      <c r="D165" s="130">
        <v>2910140030</v>
      </c>
      <c r="E165" s="130">
        <v>200</v>
      </c>
      <c r="F165" s="131" t="s">
        <v>34</v>
      </c>
      <c r="G165" s="92">
        <v>76.192999999999998</v>
      </c>
    </row>
    <row r="166" spans="1:7" ht="27.75" customHeight="1">
      <c r="A166" s="18"/>
      <c r="B166" s="121" t="s">
        <v>129</v>
      </c>
      <c r="C166" s="121" t="s">
        <v>63</v>
      </c>
      <c r="D166" s="122">
        <v>2910240000</v>
      </c>
      <c r="E166" s="122"/>
      <c r="F166" s="123" t="s">
        <v>168</v>
      </c>
      <c r="G166" s="125">
        <f>G167</f>
        <v>78.138000000000005</v>
      </c>
    </row>
    <row r="167" spans="1:7" ht="52.5" customHeight="1">
      <c r="A167" s="18"/>
      <c r="B167" s="126" t="s">
        <v>129</v>
      </c>
      <c r="C167" s="126" t="s">
        <v>63</v>
      </c>
      <c r="D167" s="127">
        <v>2910240030</v>
      </c>
      <c r="E167" s="127"/>
      <c r="F167" s="128" t="s">
        <v>169</v>
      </c>
      <c r="G167" s="91">
        <f>G168</f>
        <v>78.138000000000005</v>
      </c>
    </row>
    <row r="168" spans="1:7" ht="27.75" customHeight="1">
      <c r="A168" s="18"/>
      <c r="B168" s="129" t="s">
        <v>129</v>
      </c>
      <c r="C168" s="129" t="s">
        <v>63</v>
      </c>
      <c r="D168" s="130">
        <v>2910240030</v>
      </c>
      <c r="E168" s="130">
        <v>200</v>
      </c>
      <c r="F168" s="131" t="s">
        <v>34</v>
      </c>
      <c r="G168" s="92">
        <v>78.138000000000005</v>
      </c>
    </row>
    <row r="169" spans="1:7" ht="27.75" customHeight="1">
      <c r="A169" s="18"/>
      <c r="B169" s="121" t="s">
        <v>129</v>
      </c>
      <c r="C169" s="121" t="s">
        <v>63</v>
      </c>
      <c r="D169" s="122">
        <v>2910340000</v>
      </c>
      <c r="E169" s="122"/>
      <c r="F169" s="123" t="s">
        <v>170</v>
      </c>
      <c r="G169" s="125">
        <f>G170</f>
        <v>1462.6599999999999</v>
      </c>
    </row>
    <row r="170" spans="1:7" ht="51" customHeight="1">
      <c r="A170" s="18"/>
      <c r="B170" s="126" t="s">
        <v>129</v>
      </c>
      <c r="C170" s="126" t="s">
        <v>63</v>
      </c>
      <c r="D170" s="127">
        <v>2910340010</v>
      </c>
      <c r="E170" s="127"/>
      <c r="F170" s="128" t="s">
        <v>171</v>
      </c>
      <c r="G170" s="91">
        <f>G171</f>
        <v>1462.6599999999999</v>
      </c>
    </row>
    <row r="171" spans="1:7" ht="27.75" customHeight="1">
      <c r="A171" s="18"/>
      <c r="B171" s="129" t="s">
        <v>129</v>
      </c>
      <c r="C171" s="129" t="s">
        <v>63</v>
      </c>
      <c r="D171" s="130">
        <v>2910340010</v>
      </c>
      <c r="E171" s="130">
        <v>200</v>
      </c>
      <c r="F171" s="131" t="s">
        <v>34</v>
      </c>
      <c r="G171" s="92">
        <f>3527.247-2064.587</f>
        <v>1462.6599999999999</v>
      </c>
    </row>
    <row r="172" spans="1:7" ht="27.75" customHeight="1">
      <c r="A172" s="18"/>
      <c r="B172" s="97" t="s">
        <v>129</v>
      </c>
      <c r="C172" s="97" t="s">
        <v>63</v>
      </c>
      <c r="D172" s="132">
        <v>2910440000</v>
      </c>
      <c r="E172" s="132"/>
      <c r="F172" s="98" t="s">
        <v>172</v>
      </c>
      <c r="G172" s="124">
        <f>G173</f>
        <v>1501.5</v>
      </c>
    </row>
    <row r="173" spans="1:7" ht="45" customHeight="1">
      <c r="A173" s="18"/>
      <c r="B173" s="133" t="s">
        <v>129</v>
      </c>
      <c r="C173" s="133" t="s">
        <v>63</v>
      </c>
      <c r="D173" s="134">
        <v>2910440010</v>
      </c>
      <c r="E173" s="134"/>
      <c r="F173" s="135" t="s">
        <v>173</v>
      </c>
      <c r="G173" s="91">
        <f>G174</f>
        <v>1501.5</v>
      </c>
    </row>
    <row r="174" spans="1:7" ht="27.75" customHeight="1">
      <c r="A174" s="18"/>
      <c r="B174" s="136" t="s">
        <v>129</v>
      </c>
      <c r="C174" s="136" t="s">
        <v>63</v>
      </c>
      <c r="D174" s="137">
        <v>2910440010</v>
      </c>
      <c r="E174" s="137">
        <v>200</v>
      </c>
      <c r="F174" s="88" t="s">
        <v>34</v>
      </c>
      <c r="G174" s="92">
        <f>'[1]Приложение 3'!F176</f>
        <v>1501.5</v>
      </c>
    </row>
    <row r="175" spans="1:7" ht="19.5" customHeight="1">
      <c r="A175" s="40"/>
      <c r="B175" s="19" t="s">
        <v>174</v>
      </c>
      <c r="C175" s="19" t="s">
        <v>20</v>
      </c>
      <c r="D175" s="19"/>
      <c r="E175" s="19"/>
      <c r="F175" s="21" t="s">
        <v>175</v>
      </c>
      <c r="G175" s="22">
        <f>G176</f>
        <v>30470.363000000001</v>
      </c>
    </row>
    <row r="176" spans="1:7" ht="27.75" customHeight="1">
      <c r="A176" s="18"/>
      <c r="B176" s="23" t="s">
        <v>174</v>
      </c>
      <c r="C176" s="23" t="s">
        <v>19</v>
      </c>
      <c r="D176" s="23"/>
      <c r="E176" s="23"/>
      <c r="F176" s="138" t="s">
        <v>176</v>
      </c>
      <c r="G176" s="26">
        <f>G177+G186</f>
        <v>30470.363000000001</v>
      </c>
    </row>
    <row r="177" spans="1:7" ht="35.25" customHeight="1">
      <c r="A177" s="109"/>
      <c r="B177" s="10" t="s">
        <v>174</v>
      </c>
      <c r="C177" s="10" t="s">
        <v>19</v>
      </c>
      <c r="D177" s="10" t="s">
        <v>24</v>
      </c>
      <c r="E177" s="10"/>
      <c r="F177" s="27" t="s">
        <v>25</v>
      </c>
      <c r="G177" s="28">
        <f>G178+G183</f>
        <v>27518.319</v>
      </c>
    </row>
    <row r="178" spans="1:7" ht="39.75" customHeight="1">
      <c r="A178" s="40"/>
      <c r="B178" s="139" t="s">
        <v>174</v>
      </c>
      <c r="C178" s="139" t="s">
        <v>19</v>
      </c>
      <c r="D178" s="43" t="s">
        <v>48</v>
      </c>
      <c r="E178" s="43"/>
      <c r="F178" s="101" t="s">
        <v>76</v>
      </c>
      <c r="G178" s="140">
        <f>G179+G181</f>
        <v>18626.554</v>
      </c>
    </row>
    <row r="179" spans="1:7" ht="35.25" customHeight="1">
      <c r="A179" s="18"/>
      <c r="B179" s="10" t="s">
        <v>174</v>
      </c>
      <c r="C179" s="10" t="s">
        <v>19</v>
      </c>
      <c r="D179" s="10" t="s">
        <v>177</v>
      </c>
      <c r="E179" s="10"/>
      <c r="F179" s="32" t="s">
        <v>178</v>
      </c>
      <c r="G179" s="28">
        <f>G180</f>
        <v>18537.635999999999</v>
      </c>
    </row>
    <row r="180" spans="1:7" ht="36" customHeight="1">
      <c r="A180" s="18"/>
      <c r="B180" s="29" t="s">
        <v>174</v>
      </c>
      <c r="C180" s="29" t="s">
        <v>19</v>
      </c>
      <c r="D180" s="29" t="s">
        <v>177</v>
      </c>
      <c r="E180" s="39" t="s">
        <v>119</v>
      </c>
      <c r="F180" s="30" t="s">
        <v>120</v>
      </c>
      <c r="G180" s="54">
        <f>18191.836+345.8</f>
        <v>18537.635999999999</v>
      </c>
    </row>
    <row r="181" spans="1:7" ht="36" customHeight="1">
      <c r="A181" s="18"/>
      <c r="B181" s="10" t="s">
        <v>174</v>
      </c>
      <c r="C181" s="10" t="s">
        <v>19</v>
      </c>
      <c r="D181" s="10" t="s">
        <v>179</v>
      </c>
      <c r="E181" s="36"/>
      <c r="F181" s="37" t="s">
        <v>180</v>
      </c>
      <c r="G181" s="141">
        <f>G182</f>
        <v>88.918000000000006</v>
      </c>
    </row>
    <row r="182" spans="1:7" ht="36" customHeight="1">
      <c r="A182" s="18"/>
      <c r="B182" s="29" t="s">
        <v>174</v>
      </c>
      <c r="C182" s="29" t="s">
        <v>19</v>
      </c>
      <c r="D182" s="29" t="s">
        <v>179</v>
      </c>
      <c r="E182" s="39" t="s">
        <v>119</v>
      </c>
      <c r="F182" s="30" t="s">
        <v>120</v>
      </c>
      <c r="G182" s="142">
        <f>'[1]Приложение 3'!F184</f>
        <v>88.918000000000006</v>
      </c>
    </row>
    <row r="183" spans="1:7" ht="36" customHeight="1">
      <c r="A183" s="18"/>
      <c r="B183" s="10" t="s">
        <v>174</v>
      </c>
      <c r="C183" s="10" t="s">
        <v>19</v>
      </c>
      <c r="D183" s="10" t="s">
        <v>181</v>
      </c>
      <c r="E183" s="36"/>
      <c r="F183" s="37" t="s">
        <v>182</v>
      </c>
      <c r="G183" s="143">
        <f>G184</f>
        <v>8891.7649999999994</v>
      </c>
    </row>
    <row r="184" spans="1:7" ht="36" customHeight="1">
      <c r="A184" s="18"/>
      <c r="B184" s="29" t="s">
        <v>174</v>
      </c>
      <c r="C184" s="29" t="s">
        <v>19</v>
      </c>
      <c r="D184" s="29" t="s">
        <v>183</v>
      </c>
      <c r="E184" s="39"/>
      <c r="F184" s="30" t="s">
        <v>184</v>
      </c>
      <c r="G184" s="143">
        <f>G185</f>
        <v>8891.7649999999994</v>
      </c>
    </row>
    <row r="185" spans="1:7" ht="36" customHeight="1">
      <c r="A185" s="18"/>
      <c r="B185" s="29" t="s">
        <v>174</v>
      </c>
      <c r="C185" s="29" t="s">
        <v>19</v>
      </c>
      <c r="D185" s="29" t="s">
        <v>183</v>
      </c>
      <c r="E185" s="39" t="s">
        <v>119</v>
      </c>
      <c r="F185" s="30" t="s">
        <v>120</v>
      </c>
      <c r="G185" s="142">
        <f>'[1]Приложение 3'!F187</f>
        <v>8891.7649999999994</v>
      </c>
    </row>
    <row r="186" spans="1:7" ht="51.75" customHeight="1">
      <c r="A186" s="18"/>
      <c r="B186" s="97" t="s">
        <v>174</v>
      </c>
      <c r="C186" s="97" t="s">
        <v>19</v>
      </c>
      <c r="D186" s="97" t="s">
        <v>185</v>
      </c>
      <c r="E186" s="97"/>
      <c r="F186" s="98" t="s">
        <v>186</v>
      </c>
      <c r="G186" s="124">
        <f>G187+G190+G195+G202</f>
        <v>2952.0440000000003</v>
      </c>
    </row>
    <row r="187" spans="1:7" ht="44.25" customHeight="1">
      <c r="A187" s="18"/>
      <c r="B187" s="97" t="s">
        <v>174</v>
      </c>
      <c r="C187" s="97" t="s">
        <v>19</v>
      </c>
      <c r="D187" s="97" t="s">
        <v>187</v>
      </c>
      <c r="E187" s="97"/>
      <c r="F187" s="98" t="s">
        <v>188</v>
      </c>
      <c r="G187" s="124">
        <f>G188</f>
        <v>1336.982</v>
      </c>
    </row>
    <row r="188" spans="1:7" ht="30" customHeight="1">
      <c r="A188" s="18"/>
      <c r="B188" s="133" t="s">
        <v>174</v>
      </c>
      <c r="C188" s="133" t="s">
        <v>19</v>
      </c>
      <c r="D188" s="133" t="s">
        <v>189</v>
      </c>
      <c r="E188" s="133"/>
      <c r="F188" s="135" t="s">
        <v>190</v>
      </c>
      <c r="G188" s="91">
        <f>G189</f>
        <v>1336.982</v>
      </c>
    </row>
    <row r="189" spans="1:7" ht="34.5" customHeight="1">
      <c r="A189" s="18"/>
      <c r="B189" s="136" t="s">
        <v>174</v>
      </c>
      <c r="C189" s="136" t="s">
        <v>19</v>
      </c>
      <c r="D189" s="136" t="s">
        <v>189</v>
      </c>
      <c r="E189" s="136" t="s">
        <v>119</v>
      </c>
      <c r="F189" s="88" t="s">
        <v>120</v>
      </c>
      <c r="G189" s="142">
        <f>'[1]Приложение 3'!F191</f>
        <v>1336.982</v>
      </c>
    </row>
    <row r="190" spans="1:7" ht="44.25" customHeight="1">
      <c r="A190" s="18"/>
      <c r="B190" s="97" t="s">
        <v>174</v>
      </c>
      <c r="C190" s="97" t="s">
        <v>19</v>
      </c>
      <c r="D190" s="97" t="s">
        <v>191</v>
      </c>
      <c r="E190" s="97"/>
      <c r="F190" s="98" t="s">
        <v>192</v>
      </c>
      <c r="G190" s="124">
        <f>G191+G193</f>
        <v>354.93799999999999</v>
      </c>
    </row>
    <row r="191" spans="1:7" ht="29.25" customHeight="1">
      <c r="A191" s="18"/>
      <c r="B191" s="133" t="s">
        <v>174</v>
      </c>
      <c r="C191" s="133" t="s">
        <v>19</v>
      </c>
      <c r="D191" s="133" t="s">
        <v>193</v>
      </c>
      <c r="E191" s="133"/>
      <c r="F191" s="135" t="s">
        <v>194</v>
      </c>
      <c r="G191" s="91">
        <f>G192</f>
        <v>179.93799999999999</v>
      </c>
    </row>
    <row r="192" spans="1:7" ht="44.25" customHeight="1">
      <c r="A192" s="18"/>
      <c r="B192" s="136" t="s">
        <v>174</v>
      </c>
      <c r="C192" s="136" t="s">
        <v>19</v>
      </c>
      <c r="D192" s="136" t="s">
        <v>193</v>
      </c>
      <c r="E192" s="136" t="s">
        <v>119</v>
      </c>
      <c r="F192" s="88" t="s">
        <v>120</v>
      </c>
      <c r="G192" s="142">
        <f>'[1]Приложение 3'!F194</f>
        <v>179.93799999999999</v>
      </c>
    </row>
    <row r="193" spans="1:7" ht="31.5" customHeight="1">
      <c r="A193" s="18"/>
      <c r="B193" s="133" t="s">
        <v>174</v>
      </c>
      <c r="C193" s="133" t="s">
        <v>19</v>
      </c>
      <c r="D193" s="133" t="s">
        <v>195</v>
      </c>
      <c r="E193" s="133"/>
      <c r="F193" s="135" t="s">
        <v>196</v>
      </c>
      <c r="G193" s="91">
        <f>G194</f>
        <v>175</v>
      </c>
    </row>
    <row r="194" spans="1:7" ht="44.25" customHeight="1">
      <c r="A194" s="18"/>
      <c r="B194" s="136" t="s">
        <v>174</v>
      </c>
      <c r="C194" s="136" t="s">
        <v>19</v>
      </c>
      <c r="D194" s="136" t="s">
        <v>195</v>
      </c>
      <c r="E194" s="136" t="s">
        <v>119</v>
      </c>
      <c r="F194" s="88" t="s">
        <v>120</v>
      </c>
      <c r="G194" s="142">
        <f>'[1]Приложение 3'!F196</f>
        <v>175</v>
      </c>
    </row>
    <row r="195" spans="1:7" ht="36.75" customHeight="1">
      <c r="A195" s="18"/>
      <c r="B195" s="97" t="s">
        <v>174</v>
      </c>
      <c r="C195" s="97" t="s">
        <v>19</v>
      </c>
      <c r="D195" s="97" t="s">
        <v>197</v>
      </c>
      <c r="E195" s="97"/>
      <c r="F195" s="98" t="s">
        <v>198</v>
      </c>
      <c r="G195" s="124">
        <f>G196+G198+G200</f>
        <v>951.14400000000001</v>
      </c>
    </row>
    <row r="196" spans="1:7" ht="33.75" customHeight="1">
      <c r="A196" s="18"/>
      <c r="B196" s="133" t="s">
        <v>174</v>
      </c>
      <c r="C196" s="133" t="s">
        <v>19</v>
      </c>
      <c r="D196" s="133" t="s">
        <v>199</v>
      </c>
      <c r="E196" s="133"/>
      <c r="F196" s="135" t="s">
        <v>200</v>
      </c>
      <c r="G196" s="91">
        <f>G197</f>
        <v>600</v>
      </c>
    </row>
    <row r="197" spans="1:7" ht="44.25" customHeight="1">
      <c r="A197" s="18"/>
      <c r="B197" s="136" t="s">
        <v>174</v>
      </c>
      <c r="C197" s="136" t="s">
        <v>19</v>
      </c>
      <c r="D197" s="136" t="s">
        <v>199</v>
      </c>
      <c r="E197" s="136" t="s">
        <v>119</v>
      </c>
      <c r="F197" s="88" t="s">
        <v>120</v>
      </c>
      <c r="G197" s="142">
        <f>'[1]Приложение 3'!F199</f>
        <v>600</v>
      </c>
    </row>
    <row r="198" spans="1:7" ht="34.5" customHeight="1">
      <c r="A198" s="18"/>
      <c r="B198" s="133" t="s">
        <v>174</v>
      </c>
      <c r="C198" s="133" t="s">
        <v>19</v>
      </c>
      <c r="D198" s="133" t="s">
        <v>201</v>
      </c>
      <c r="E198" s="133"/>
      <c r="F198" s="135" t="s">
        <v>202</v>
      </c>
      <c r="G198" s="91">
        <f>G199</f>
        <v>311.43</v>
      </c>
    </row>
    <row r="199" spans="1:7" ht="44.25" customHeight="1">
      <c r="A199" s="18"/>
      <c r="B199" s="136" t="s">
        <v>174</v>
      </c>
      <c r="C199" s="136" t="s">
        <v>19</v>
      </c>
      <c r="D199" s="136" t="s">
        <v>201</v>
      </c>
      <c r="E199" s="136" t="s">
        <v>119</v>
      </c>
      <c r="F199" s="88" t="s">
        <v>120</v>
      </c>
      <c r="G199" s="142">
        <f>'[1]Приложение 3'!F201</f>
        <v>311.43</v>
      </c>
    </row>
    <row r="200" spans="1:7" ht="30" customHeight="1">
      <c r="A200" s="18"/>
      <c r="B200" s="133" t="s">
        <v>174</v>
      </c>
      <c r="C200" s="133" t="s">
        <v>19</v>
      </c>
      <c r="D200" s="133" t="s">
        <v>203</v>
      </c>
      <c r="E200" s="133"/>
      <c r="F200" s="135" t="s">
        <v>204</v>
      </c>
      <c r="G200" s="91">
        <f>G201</f>
        <v>39.713999999999999</v>
      </c>
    </row>
    <row r="201" spans="1:7" ht="44.25" customHeight="1">
      <c r="A201" s="18"/>
      <c r="B201" s="136" t="s">
        <v>174</v>
      </c>
      <c r="C201" s="136" t="s">
        <v>19</v>
      </c>
      <c r="D201" s="136" t="s">
        <v>205</v>
      </c>
      <c r="E201" s="136" t="s">
        <v>119</v>
      </c>
      <c r="F201" s="88" t="s">
        <v>120</v>
      </c>
      <c r="G201" s="142">
        <f>'[1]Приложение 3'!F203</f>
        <v>39.713999999999999</v>
      </c>
    </row>
    <row r="202" spans="1:7" ht="59.25" customHeight="1">
      <c r="A202" s="18"/>
      <c r="B202" s="97" t="s">
        <v>174</v>
      </c>
      <c r="C202" s="97" t="s">
        <v>19</v>
      </c>
      <c r="D202" s="97" t="s">
        <v>206</v>
      </c>
      <c r="E202" s="97"/>
      <c r="F202" s="98" t="s">
        <v>207</v>
      </c>
      <c r="G202" s="124">
        <f>G203+G205</f>
        <v>308.98</v>
      </c>
    </row>
    <row r="203" spans="1:7" ht="32.25" customHeight="1">
      <c r="A203" s="18"/>
      <c r="B203" s="133" t="s">
        <v>174</v>
      </c>
      <c r="C203" s="133" t="s">
        <v>19</v>
      </c>
      <c r="D203" s="133" t="s">
        <v>208</v>
      </c>
      <c r="E203" s="133"/>
      <c r="F203" s="135" t="s">
        <v>209</v>
      </c>
      <c r="G203" s="91">
        <f>G204</f>
        <v>278.98</v>
      </c>
    </row>
    <row r="204" spans="1:7" ht="45" customHeight="1">
      <c r="A204" s="18"/>
      <c r="B204" s="136" t="s">
        <v>174</v>
      </c>
      <c r="C204" s="136" t="s">
        <v>19</v>
      </c>
      <c r="D204" s="136" t="s">
        <v>208</v>
      </c>
      <c r="E204" s="136" t="s">
        <v>119</v>
      </c>
      <c r="F204" s="88" t="s">
        <v>120</v>
      </c>
      <c r="G204" s="142">
        <f>'[1]Приложение 3'!F206</f>
        <v>278.98</v>
      </c>
    </row>
    <row r="205" spans="1:7" ht="39" customHeight="1">
      <c r="A205" s="18"/>
      <c r="B205" s="133" t="s">
        <v>174</v>
      </c>
      <c r="C205" s="133" t="s">
        <v>19</v>
      </c>
      <c r="D205" s="133" t="s">
        <v>210</v>
      </c>
      <c r="E205" s="133"/>
      <c r="F205" s="135" t="s">
        <v>211</v>
      </c>
      <c r="G205" s="91">
        <f>G206</f>
        <v>30</v>
      </c>
    </row>
    <row r="206" spans="1:7" ht="47.25" customHeight="1">
      <c r="A206" s="18"/>
      <c r="B206" s="136" t="s">
        <v>174</v>
      </c>
      <c r="C206" s="136" t="s">
        <v>19</v>
      </c>
      <c r="D206" s="136" t="s">
        <v>210</v>
      </c>
      <c r="E206" s="136" t="s">
        <v>119</v>
      </c>
      <c r="F206" s="88" t="s">
        <v>120</v>
      </c>
      <c r="G206" s="142">
        <f>'[1]Приложение 3'!F208</f>
        <v>30</v>
      </c>
    </row>
    <row r="207" spans="1:7" ht="35.25" customHeight="1">
      <c r="A207" s="18"/>
      <c r="B207" s="71">
        <v>10</v>
      </c>
      <c r="C207" s="71" t="s">
        <v>20</v>
      </c>
      <c r="D207" s="71"/>
      <c r="E207" s="71"/>
      <c r="F207" s="21" t="s">
        <v>212</v>
      </c>
      <c r="G207" s="144">
        <f>G210</f>
        <v>610.1</v>
      </c>
    </row>
    <row r="208" spans="1:7" ht="27.75" hidden="1" customHeight="1">
      <c r="A208" s="18"/>
      <c r="B208" s="36" t="s">
        <v>69</v>
      </c>
      <c r="C208" s="36" t="s">
        <v>19</v>
      </c>
      <c r="D208" s="36" t="s">
        <v>213</v>
      </c>
      <c r="E208" s="36"/>
      <c r="F208" s="37" t="s">
        <v>214</v>
      </c>
      <c r="G208" s="38">
        <f>G209</f>
        <v>0</v>
      </c>
    </row>
    <row r="209" spans="1:7" ht="33" hidden="1" customHeight="1">
      <c r="A209" s="18"/>
      <c r="B209" s="39" t="s">
        <v>69</v>
      </c>
      <c r="C209" s="39" t="s">
        <v>19</v>
      </c>
      <c r="D209" s="39" t="s">
        <v>213</v>
      </c>
      <c r="E209" s="39" t="s">
        <v>215</v>
      </c>
      <c r="F209" s="30" t="s">
        <v>216</v>
      </c>
      <c r="G209" s="31">
        <v>0</v>
      </c>
    </row>
    <row r="210" spans="1:7" ht="35.25" customHeight="1">
      <c r="A210" s="18"/>
      <c r="B210" s="33">
        <v>10</v>
      </c>
      <c r="C210" s="33" t="s">
        <v>63</v>
      </c>
      <c r="D210" s="33"/>
      <c r="E210" s="33"/>
      <c r="F210" s="34" t="s">
        <v>217</v>
      </c>
      <c r="G210" s="35">
        <f>G211</f>
        <v>610.1</v>
      </c>
    </row>
    <row r="211" spans="1:7" ht="30" customHeight="1">
      <c r="A211" s="18"/>
      <c r="B211" s="36" t="s">
        <v>69</v>
      </c>
      <c r="C211" s="36" t="s">
        <v>63</v>
      </c>
      <c r="D211" s="10" t="s">
        <v>24</v>
      </c>
      <c r="E211" s="10"/>
      <c r="F211" s="27" t="s">
        <v>25</v>
      </c>
      <c r="G211" s="28">
        <f>G212</f>
        <v>610.1</v>
      </c>
    </row>
    <row r="212" spans="1:7" ht="32.25" customHeight="1">
      <c r="A212" s="18"/>
      <c r="B212" s="36" t="s">
        <v>69</v>
      </c>
      <c r="C212" s="36" t="s">
        <v>63</v>
      </c>
      <c r="D212" s="36" t="s">
        <v>218</v>
      </c>
      <c r="E212" s="36"/>
      <c r="F212" s="37" t="s">
        <v>219</v>
      </c>
      <c r="G212" s="38">
        <f>G213+G215</f>
        <v>610.1</v>
      </c>
    </row>
    <row r="213" spans="1:7" ht="27" customHeight="1">
      <c r="A213" s="18"/>
      <c r="B213" s="36" t="s">
        <v>69</v>
      </c>
      <c r="C213" s="36" t="s">
        <v>63</v>
      </c>
      <c r="D213" s="36" t="s">
        <v>220</v>
      </c>
      <c r="E213" s="36"/>
      <c r="F213" s="37" t="s">
        <v>221</v>
      </c>
      <c r="G213" s="38">
        <f>G214</f>
        <v>300</v>
      </c>
    </row>
    <row r="214" spans="1:7" ht="29.25" customHeight="1">
      <c r="A214" s="18"/>
      <c r="B214" s="39">
        <v>10</v>
      </c>
      <c r="C214" s="39" t="s">
        <v>63</v>
      </c>
      <c r="D214" s="39" t="s">
        <v>220</v>
      </c>
      <c r="E214" s="39" t="s">
        <v>215</v>
      </c>
      <c r="F214" s="30" t="s">
        <v>216</v>
      </c>
      <c r="G214" s="31">
        <v>300</v>
      </c>
    </row>
    <row r="215" spans="1:7" ht="29.25" customHeight="1">
      <c r="A215" s="18"/>
      <c r="B215" s="126" t="s">
        <v>69</v>
      </c>
      <c r="C215" s="126" t="s">
        <v>63</v>
      </c>
      <c r="D215" s="126" t="s">
        <v>222</v>
      </c>
      <c r="E215" s="126"/>
      <c r="F215" s="145" t="s">
        <v>223</v>
      </c>
      <c r="G215" s="38">
        <f>G216</f>
        <v>310.10000000000002</v>
      </c>
    </row>
    <row r="216" spans="1:7" ht="29.25" customHeight="1">
      <c r="A216" s="18"/>
      <c r="B216" s="129" t="s">
        <v>69</v>
      </c>
      <c r="C216" s="129" t="s">
        <v>63</v>
      </c>
      <c r="D216" s="129" t="s">
        <v>222</v>
      </c>
      <c r="E216" s="129" t="s">
        <v>215</v>
      </c>
      <c r="F216" s="131" t="s">
        <v>216</v>
      </c>
      <c r="G216" s="31">
        <v>310.10000000000002</v>
      </c>
    </row>
    <row r="217" spans="1:7" ht="29.25" customHeight="1">
      <c r="A217" s="18"/>
      <c r="B217" s="71" t="s">
        <v>40</v>
      </c>
      <c r="C217" s="71" t="s">
        <v>20</v>
      </c>
      <c r="D217" s="71"/>
      <c r="E217" s="71"/>
      <c r="F217" s="21" t="s">
        <v>224</v>
      </c>
      <c r="G217" s="144">
        <f>G218</f>
        <v>984.91999999999985</v>
      </c>
    </row>
    <row r="218" spans="1:7" ht="29.25" customHeight="1">
      <c r="A218" s="18"/>
      <c r="B218" s="33" t="s">
        <v>40</v>
      </c>
      <c r="C218" s="33" t="s">
        <v>61</v>
      </c>
      <c r="D218" s="33"/>
      <c r="E218" s="33"/>
      <c r="F218" s="34" t="s">
        <v>225</v>
      </c>
      <c r="G218" s="35">
        <f>G219</f>
        <v>984.91999999999985</v>
      </c>
    </row>
    <row r="219" spans="1:7" ht="66" customHeight="1">
      <c r="A219" s="18"/>
      <c r="B219" s="121" t="s">
        <v>40</v>
      </c>
      <c r="C219" s="121" t="s">
        <v>61</v>
      </c>
      <c r="D219" s="121" t="s">
        <v>226</v>
      </c>
      <c r="E219" s="126"/>
      <c r="F219" s="123" t="s">
        <v>227</v>
      </c>
      <c r="G219" s="125">
        <f>G220+G229</f>
        <v>984.91999999999985</v>
      </c>
    </row>
    <row r="220" spans="1:7" ht="47.25" customHeight="1">
      <c r="A220" s="18"/>
      <c r="B220" s="78" t="s">
        <v>40</v>
      </c>
      <c r="C220" s="78" t="s">
        <v>61</v>
      </c>
      <c r="D220" s="78" t="s">
        <v>228</v>
      </c>
      <c r="E220" s="36"/>
      <c r="F220" s="79" t="s">
        <v>229</v>
      </c>
      <c r="G220" s="146">
        <f>G221+G223+G225+G227</f>
        <v>263.29999999999995</v>
      </c>
    </row>
    <row r="221" spans="1:7" ht="29.25" customHeight="1">
      <c r="A221" s="18"/>
      <c r="B221" s="36" t="s">
        <v>40</v>
      </c>
      <c r="C221" s="36" t="s">
        <v>61</v>
      </c>
      <c r="D221" s="36" t="s">
        <v>230</v>
      </c>
      <c r="E221" s="36"/>
      <c r="F221" s="37" t="s">
        <v>231</v>
      </c>
      <c r="G221" s="125">
        <f>G222</f>
        <v>81.8</v>
      </c>
    </row>
    <row r="222" spans="1:7" ht="29.25" customHeight="1">
      <c r="A222" s="18"/>
      <c r="B222" s="39" t="s">
        <v>40</v>
      </c>
      <c r="C222" s="39" t="s">
        <v>61</v>
      </c>
      <c r="D222" s="39" t="s">
        <v>230</v>
      </c>
      <c r="E222" s="39" t="s">
        <v>119</v>
      </c>
      <c r="F222" s="30" t="s">
        <v>120</v>
      </c>
      <c r="G222" s="147">
        <f>'[1]Приложение 3'!F227</f>
        <v>81.8</v>
      </c>
    </row>
    <row r="223" spans="1:7" ht="29.25" customHeight="1">
      <c r="A223" s="18"/>
      <c r="B223" s="36" t="s">
        <v>40</v>
      </c>
      <c r="C223" s="36" t="s">
        <v>61</v>
      </c>
      <c r="D223" s="36" t="s">
        <v>232</v>
      </c>
      <c r="E223" s="36"/>
      <c r="F223" s="37" t="s">
        <v>233</v>
      </c>
      <c r="G223" s="125">
        <f>G224</f>
        <v>15.475</v>
      </c>
    </row>
    <row r="224" spans="1:7" ht="29.25" customHeight="1">
      <c r="A224" s="18"/>
      <c r="B224" s="39" t="s">
        <v>40</v>
      </c>
      <c r="C224" s="39" t="s">
        <v>61</v>
      </c>
      <c r="D224" s="39" t="s">
        <v>234</v>
      </c>
      <c r="E224" s="39" t="s">
        <v>119</v>
      </c>
      <c r="F224" s="30" t="s">
        <v>120</v>
      </c>
      <c r="G224" s="147">
        <f>'[1]Приложение 3'!F229</f>
        <v>15.475</v>
      </c>
    </row>
    <row r="225" spans="1:7" ht="29.25" customHeight="1">
      <c r="A225" s="18"/>
      <c r="B225" s="36" t="s">
        <v>40</v>
      </c>
      <c r="C225" s="36" t="s">
        <v>61</v>
      </c>
      <c r="D225" s="36" t="s">
        <v>235</v>
      </c>
      <c r="E225" s="36"/>
      <c r="F225" s="37" t="s">
        <v>236</v>
      </c>
      <c r="G225" s="125">
        <f>G226</f>
        <v>57.375</v>
      </c>
    </row>
    <row r="226" spans="1:7" ht="29.25" customHeight="1">
      <c r="A226" s="18"/>
      <c r="B226" s="39" t="s">
        <v>40</v>
      </c>
      <c r="C226" s="39" t="s">
        <v>61</v>
      </c>
      <c r="D226" s="39" t="s">
        <v>237</v>
      </c>
      <c r="E226" s="39" t="s">
        <v>119</v>
      </c>
      <c r="F226" s="30" t="s">
        <v>120</v>
      </c>
      <c r="G226" s="147">
        <f>'[1]Приложение 3'!F231</f>
        <v>57.375</v>
      </c>
    </row>
    <row r="227" spans="1:7" ht="29.25" customHeight="1">
      <c r="A227" s="18"/>
      <c r="B227" s="36" t="s">
        <v>40</v>
      </c>
      <c r="C227" s="36" t="s">
        <v>61</v>
      </c>
      <c r="D227" s="36" t="s">
        <v>238</v>
      </c>
      <c r="E227" s="36"/>
      <c r="F227" s="37" t="s">
        <v>239</v>
      </c>
      <c r="G227" s="125">
        <f>G228</f>
        <v>108.65</v>
      </c>
    </row>
    <row r="228" spans="1:7" ht="29.25" customHeight="1">
      <c r="A228" s="18"/>
      <c r="B228" s="39" t="s">
        <v>40</v>
      </c>
      <c r="C228" s="39" t="s">
        <v>61</v>
      </c>
      <c r="D228" s="39" t="s">
        <v>240</v>
      </c>
      <c r="E228" s="39" t="s">
        <v>119</v>
      </c>
      <c r="F228" s="30" t="s">
        <v>120</v>
      </c>
      <c r="G228" s="147">
        <f>'[1]Приложение 3'!F233</f>
        <v>108.65</v>
      </c>
    </row>
    <row r="229" spans="1:7" ht="41.25" customHeight="1">
      <c r="A229" s="18"/>
      <c r="B229" s="78" t="s">
        <v>40</v>
      </c>
      <c r="C229" s="78" t="s">
        <v>61</v>
      </c>
      <c r="D229" s="78" t="s">
        <v>241</v>
      </c>
      <c r="E229" s="36"/>
      <c r="F229" s="79" t="s">
        <v>242</v>
      </c>
      <c r="G229" s="146">
        <f>G234+G236+G232+G238+G230</f>
        <v>721.61999999999989</v>
      </c>
    </row>
    <row r="230" spans="1:7" ht="29.25" customHeight="1">
      <c r="A230" s="18"/>
      <c r="B230" s="36" t="s">
        <v>40</v>
      </c>
      <c r="C230" s="36" t="s">
        <v>61</v>
      </c>
      <c r="D230" s="36" t="s">
        <v>243</v>
      </c>
      <c r="E230" s="36"/>
      <c r="F230" s="37" t="s">
        <v>244</v>
      </c>
      <c r="G230" s="125">
        <f>G231</f>
        <v>43.241</v>
      </c>
    </row>
    <row r="231" spans="1:7" ht="29.25" customHeight="1">
      <c r="A231" s="18"/>
      <c r="B231" s="39" t="s">
        <v>40</v>
      </c>
      <c r="C231" s="39" t="s">
        <v>61</v>
      </c>
      <c r="D231" s="39" t="s">
        <v>243</v>
      </c>
      <c r="E231" s="39" t="s">
        <v>119</v>
      </c>
      <c r="F231" s="30" t="s">
        <v>120</v>
      </c>
      <c r="G231" s="147">
        <f>'[1]Приложение 3'!F236</f>
        <v>43.241</v>
      </c>
    </row>
    <row r="232" spans="1:7" ht="29.25" customHeight="1">
      <c r="A232" s="18"/>
      <c r="B232" s="36" t="s">
        <v>40</v>
      </c>
      <c r="C232" s="36" t="s">
        <v>61</v>
      </c>
      <c r="D232" s="36" t="s">
        <v>245</v>
      </c>
      <c r="E232" s="36"/>
      <c r="F232" s="37" t="s">
        <v>246</v>
      </c>
      <c r="G232" s="125">
        <f>G233</f>
        <v>33.11</v>
      </c>
    </row>
    <row r="233" spans="1:7" ht="29.25" customHeight="1">
      <c r="A233" s="18"/>
      <c r="B233" s="39" t="s">
        <v>40</v>
      </c>
      <c r="C233" s="39" t="s">
        <v>61</v>
      </c>
      <c r="D233" s="39" t="s">
        <v>245</v>
      </c>
      <c r="E233" s="39" t="s">
        <v>119</v>
      </c>
      <c r="F233" s="30" t="s">
        <v>120</v>
      </c>
      <c r="G233" s="147">
        <f>'[1]Приложение 3'!F238</f>
        <v>33.11</v>
      </c>
    </row>
    <row r="234" spans="1:7" ht="29.25" customHeight="1">
      <c r="A234" s="18"/>
      <c r="B234" s="36" t="s">
        <v>40</v>
      </c>
      <c r="C234" s="36" t="s">
        <v>61</v>
      </c>
      <c r="D234" s="36" t="s">
        <v>247</v>
      </c>
      <c r="E234" s="36"/>
      <c r="F234" s="37" t="s">
        <v>248</v>
      </c>
      <c r="G234" s="125">
        <f>G235</f>
        <v>29.841999999999999</v>
      </c>
    </row>
    <row r="235" spans="1:7" ht="29.25" customHeight="1">
      <c r="A235" s="18"/>
      <c r="B235" s="39" t="s">
        <v>40</v>
      </c>
      <c r="C235" s="39" t="s">
        <v>61</v>
      </c>
      <c r="D235" s="39" t="s">
        <v>247</v>
      </c>
      <c r="E235" s="39" t="s">
        <v>119</v>
      </c>
      <c r="F235" s="30" t="s">
        <v>120</v>
      </c>
      <c r="G235" s="147">
        <f>'[1]Приложение 3'!F240</f>
        <v>29.841999999999999</v>
      </c>
    </row>
    <row r="236" spans="1:7" ht="29.25" customHeight="1">
      <c r="A236" s="18"/>
      <c r="B236" s="36" t="s">
        <v>40</v>
      </c>
      <c r="C236" s="36" t="s">
        <v>61</v>
      </c>
      <c r="D236" s="36" t="s">
        <v>249</v>
      </c>
      <c r="E236" s="36"/>
      <c r="F236" s="37" t="s">
        <v>250</v>
      </c>
      <c r="G236" s="125">
        <f>G237</f>
        <v>595.42699999999991</v>
      </c>
    </row>
    <row r="237" spans="1:7" ht="40.5" customHeight="1">
      <c r="A237" s="148"/>
      <c r="B237" s="39" t="s">
        <v>40</v>
      </c>
      <c r="C237" s="39" t="s">
        <v>61</v>
      </c>
      <c r="D237" s="39" t="s">
        <v>249</v>
      </c>
      <c r="E237" s="39" t="s">
        <v>119</v>
      </c>
      <c r="F237" s="30" t="s">
        <v>120</v>
      </c>
      <c r="G237" s="147">
        <f>'[1]Приложение 3'!F242</f>
        <v>595.42699999999991</v>
      </c>
    </row>
    <row r="238" spans="1:7" ht="41.25" customHeight="1">
      <c r="A238" s="148"/>
      <c r="B238" s="36" t="s">
        <v>40</v>
      </c>
      <c r="C238" s="36" t="s">
        <v>61</v>
      </c>
      <c r="D238" s="36" t="s">
        <v>251</v>
      </c>
      <c r="E238" s="36"/>
      <c r="F238" s="37" t="s">
        <v>252</v>
      </c>
      <c r="G238" s="125">
        <f>G239</f>
        <v>20</v>
      </c>
    </row>
    <row r="239" spans="1:7" ht="29.25" customHeight="1">
      <c r="A239" s="148"/>
      <c r="B239" s="39" t="s">
        <v>40</v>
      </c>
      <c r="C239" s="39" t="s">
        <v>61</v>
      </c>
      <c r="D239" s="39" t="s">
        <v>253</v>
      </c>
      <c r="E239" s="39" t="s">
        <v>119</v>
      </c>
      <c r="F239" s="30" t="s">
        <v>120</v>
      </c>
      <c r="G239" s="147">
        <f>'[1]Приложение 3'!F244</f>
        <v>20</v>
      </c>
    </row>
    <row r="240" spans="1:7" ht="39" customHeight="1">
      <c r="A240" s="149" t="s">
        <v>254</v>
      </c>
      <c r="B240" s="149"/>
      <c r="C240" s="149"/>
      <c r="D240" s="149"/>
      <c r="E240" s="149"/>
      <c r="F240" s="150" t="s">
        <v>255</v>
      </c>
      <c r="G240" s="151">
        <f>G241</f>
        <v>622.19299999999998</v>
      </c>
    </row>
    <row r="241" spans="1:7" ht="52.5" customHeight="1">
      <c r="A241" s="148"/>
      <c r="B241" s="10" t="s">
        <v>19</v>
      </c>
      <c r="C241" s="10" t="s">
        <v>256</v>
      </c>
      <c r="D241" s="10"/>
      <c r="E241" s="10"/>
      <c r="F241" s="37" t="s">
        <v>257</v>
      </c>
      <c r="G241" s="28">
        <f>G242</f>
        <v>622.19299999999998</v>
      </c>
    </row>
    <row r="242" spans="1:7" s="41" customFormat="1" ht="27.75" customHeight="1">
      <c r="A242" s="152"/>
      <c r="B242" s="10" t="s">
        <v>19</v>
      </c>
      <c r="C242" s="10" t="s">
        <v>256</v>
      </c>
      <c r="D242" s="10" t="s">
        <v>24</v>
      </c>
      <c r="E242" s="10"/>
      <c r="F242" s="27" t="s">
        <v>25</v>
      </c>
      <c r="G242" s="28">
        <f>G243</f>
        <v>622.19299999999998</v>
      </c>
    </row>
    <row r="243" spans="1:7" ht="48" customHeight="1">
      <c r="A243" s="148"/>
      <c r="B243" s="10" t="s">
        <v>19</v>
      </c>
      <c r="C243" s="10" t="s">
        <v>256</v>
      </c>
      <c r="D243" s="10" t="s">
        <v>26</v>
      </c>
      <c r="E243" s="10"/>
      <c r="F243" s="27" t="s">
        <v>27</v>
      </c>
      <c r="G243" s="28">
        <f>G244</f>
        <v>622.19299999999998</v>
      </c>
    </row>
    <row r="244" spans="1:7" ht="48" customHeight="1">
      <c r="A244" s="148"/>
      <c r="B244" s="36" t="s">
        <v>19</v>
      </c>
      <c r="C244" s="36" t="s">
        <v>256</v>
      </c>
      <c r="D244" s="36" t="s">
        <v>258</v>
      </c>
      <c r="E244" s="36"/>
      <c r="F244" s="153" t="s">
        <v>259</v>
      </c>
      <c r="G244" s="38">
        <f>G245+G246</f>
        <v>622.19299999999998</v>
      </c>
    </row>
    <row r="245" spans="1:7" ht="57.75" customHeight="1">
      <c r="A245" s="148"/>
      <c r="B245" s="39" t="s">
        <v>19</v>
      </c>
      <c r="C245" s="39" t="s">
        <v>256</v>
      </c>
      <c r="D245" s="39" t="s">
        <v>258</v>
      </c>
      <c r="E245" s="39" t="s">
        <v>31</v>
      </c>
      <c r="F245" s="30" t="s">
        <v>32</v>
      </c>
      <c r="G245" s="31">
        <f>996.54-419.197</f>
        <v>577.34299999999996</v>
      </c>
    </row>
    <row r="246" spans="1:7" ht="36.75" customHeight="1">
      <c r="A246" s="148"/>
      <c r="B246" s="39" t="s">
        <v>19</v>
      </c>
      <c r="C246" s="39" t="s">
        <v>256</v>
      </c>
      <c r="D246" s="29" t="s">
        <v>260</v>
      </c>
      <c r="E246" s="29" t="s">
        <v>33</v>
      </c>
      <c r="F246" s="30" t="s">
        <v>34</v>
      </c>
      <c r="G246" s="54">
        <f>89.7-44.85</f>
        <v>44.85</v>
      </c>
    </row>
    <row r="247" spans="1:7" ht="21" customHeight="1"/>
    <row r="248" spans="1:7" ht="21" customHeight="1"/>
    <row r="249" spans="1:7" ht="21" customHeight="1"/>
    <row r="250" spans="1:7" ht="21" customHeight="1"/>
    <row r="251" spans="1:7" ht="21" customHeight="1"/>
    <row r="252" spans="1:7" ht="21" customHeight="1"/>
    <row r="253" spans="1:7" ht="21" customHeight="1"/>
    <row r="254" spans="1:7" ht="21" customHeight="1"/>
    <row r="255" spans="1:7" ht="21" customHeight="1"/>
    <row r="256" spans="1:7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</sheetData>
  <mergeCells count="5">
    <mergeCell ref="F2:G2"/>
    <mergeCell ref="F3:G3"/>
    <mergeCell ref="F6:G6"/>
    <mergeCell ref="F11:G11"/>
    <mergeCell ref="A12:G12"/>
  </mergeCells>
  <pageMargins left="0.70866141732283472" right="0.31496062992125984" top="0.15748031496062992" bottom="0.15748031496062992" header="0" footer="0"/>
  <pageSetup paperSize="9" scale="70" fitToHeight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Специалист</cp:lastModifiedBy>
  <dcterms:created xsi:type="dcterms:W3CDTF">2023-12-15T14:08:09Z</dcterms:created>
  <dcterms:modified xsi:type="dcterms:W3CDTF">2023-12-18T08:32:38Z</dcterms:modified>
</cp:coreProperties>
</file>